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22" firstSheet="3" activeTab="6"/>
  </bookViews>
  <sheets>
    <sheet name="Инструкция" sheetId="1" r:id="rId1"/>
    <sheet name="Титульный" sheetId="2" r:id="rId2"/>
    <sheet name="Список листов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инвестиции'!$B$12:$B$50</definedName>
    <definedName name="add_HYPERLINK_range">'et_union'!$16:$16</definedName>
    <definedName name="add_HYPERLINK_SPb_range">'et_union'!$21:$21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инвестиции'!$F$19:$G$49</definedName>
    <definedName name="checkBC_2">'ХВС показатели'!$F$51:$F$53</definedName>
    <definedName name="checkBC_3">'ХВС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инвестиции'!$H$19:$H$22,'ХВС инвестиции'!$H$24:$H$27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'REESTR_MO'!$A$2:$C$130</definedName>
    <definedName name="LIST_ORG_HOT_VS">'REESTR_ORG'!$B$2:$E$1142</definedName>
    <definedName name="LIST_ORG_VO">'REESTR_ORG'!$B$2:$C$315</definedName>
    <definedName name="LIST_ORG_VS">'REESTR_ORG'!$A$2:$H$24</definedName>
    <definedName name="logic">'TEHSHEET'!$A$2:$A$3</definedName>
    <definedName name="mo">'Титульный'!$G$25</definedName>
    <definedName name="MO_LIST_10">'REESTR_MO'!$B$57:$B$65</definedName>
    <definedName name="MO_LIST_11">'REESTR_MO'!$B$66:$B$75</definedName>
    <definedName name="MO_LIST_12">'REESTR_MO'!$B$76:$B$87</definedName>
    <definedName name="MO_LIST_13">'REESTR_MO'!$B$88:$B$96</definedName>
    <definedName name="MO_LIST_14">'REESTR_MO'!$B$97:$B$104</definedName>
    <definedName name="MO_LIST_15">'REESTR_MO'!$B$105:$B$116</definedName>
    <definedName name="MO_LIST_16">'REESTR_MO'!$B$117:$B$130</definedName>
    <definedName name="MO_LIST_17">'REESTR_MO'!#REF!</definedName>
    <definedName name="MO_LIST_18">'REESTR_MO'!#REF!</definedName>
    <definedName name="MO_LIST_19">'REESTR_MO'!#REF!</definedName>
    <definedName name="MO_LIST_2">'REESTR_MO'!$B$2</definedName>
    <definedName name="MO_LIST_20">'REESTR_MO'!#REF!</definedName>
    <definedName name="MO_LIST_21">'REESTR_MO'!#REF!</definedName>
    <definedName name="MO_LIST_22">'REESTR_MO'!#REF!</definedName>
    <definedName name="MO_LIST_23">'REESTR_MO'!#REF!</definedName>
    <definedName name="MO_LIST_24">'REESTR_MO'!#REF!</definedName>
    <definedName name="MO_LIST_25">'REESTR_MO'!#REF!</definedName>
    <definedName name="MO_LIST_26">'REESTR_MO'!#REF!</definedName>
    <definedName name="MO_LIST_27">'REESTR_MO'!#REF!</definedName>
    <definedName name="MO_LIST_28">'REESTR_MO'!#REF!</definedName>
    <definedName name="MO_LIST_29">'REESTR_MO'!#REF!</definedName>
    <definedName name="MO_LIST_3">'REESTR_MO'!$B$3:$B$10</definedName>
    <definedName name="MO_LIST_30">'REESTR_MO'!#REF!</definedName>
    <definedName name="MO_LIST_31">'REESTR_MO'!#REF!</definedName>
    <definedName name="MO_LIST_32">'REESTR_MO'!#REF!</definedName>
    <definedName name="MO_LIST_33">'REESTR_MO'!#REF!</definedName>
    <definedName name="MO_LIST_34">'REESTR_MO'!#REF!</definedName>
    <definedName name="MO_LIST_35">'REESTR_MO'!#REF!</definedName>
    <definedName name="MO_LIST_36">'REESTR_MO'!#REF!</definedName>
    <definedName name="MO_LIST_4">'REESTR_MO'!$B$11:$B$24</definedName>
    <definedName name="MO_LIST_5">'REESTR_MO'!$B$25:$B$34</definedName>
    <definedName name="MO_LIST_6">'REESTR_MO'!$B$35:$B$40</definedName>
    <definedName name="MO_LIST_7">'REESTR_MO'!$B$41:$B$47</definedName>
    <definedName name="MO_LIST_8">'REESTR_MO'!$B$48</definedName>
    <definedName name="MO_LIST_9">'REESTR_MO'!$B$49:$B$56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'REESTR_MO'!$D$2:$D$16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<sst xmlns="http://schemas.openxmlformats.org/spreadsheetml/2006/main" count="1491" uniqueCount="1001">
  <si>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</si>
  <si>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</si>
  <si>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</si>
  <si>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</si>
  <si>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</si>
  <si>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Городовиковский муниципальный район</t>
  </si>
  <si>
    <t>85605000</t>
  </si>
  <si>
    <t>Виноградненское</t>
  </si>
  <si>
    <t>85605411</t>
  </si>
  <si>
    <t>Муниципальное унитарное предприятие "Водоканал" Виноградненского СМО</t>
  </si>
  <si>
    <t>0801005917</t>
  </si>
  <si>
    <t>080101001</t>
  </si>
  <si>
    <t>Город Городовиковск</t>
  </si>
  <si>
    <t>85605101</t>
  </si>
  <si>
    <t>Муниципальное унитарное предприятие "Благоустройство" Городовиковского городского муниципального образования</t>
  </si>
  <si>
    <t>0801005113</t>
  </si>
  <si>
    <t>Муниципальное унитарное предприятие "Городовиковский водоканал" Городовиковского городского муниципального образования РК</t>
  </si>
  <si>
    <t>0801005635</t>
  </si>
  <si>
    <t>Розентальское</t>
  </si>
  <si>
    <t>85605436</t>
  </si>
  <si>
    <t>Муниципальное унитарное предприятие "Водоканал" Розентальского СМО</t>
  </si>
  <si>
    <t>0801006004</t>
  </si>
  <si>
    <t>Городской округ город Элиста</t>
  </si>
  <si>
    <t>Город Элиста</t>
  </si>
  <si>
    <t>85701000</t>
  </si>
  <si>
    <t>Муниципальное унитарное предприятие "Горводоканал" г.Элиста</t>
  </si>
  <si>
    <t>0814160268</t>
  </si>
  <si>
    <t>081401001</t>
  </si>
  <si>
    <t>Муниципальное унитарное предприятие "Элиставодоканал" г. Элиста</t>
  </si>
  <si>
    <t>0816016069</t>
  </si>
  <si>
    <t>081601001</t>
  </si>
  <si>
    <t>Ики-Бурульский муниципальный район</t>
  </si>
  <si>
    <t>85610000</t>
  </si>
  <si>
    <t>Ики-Бурульское</t>
  </si>
  <si>
    <t>85610415</t>
  </si>
  <si>
    <t>Государственное унитарное предприятие "Ики - Бурульский групповой водопровод"</t>
  </si>
  <si>
    <t>0814148687</t>
  </si>
  <si>
    <t>Кетченеровский муниципальный район</t>
  </si>
  <si>
    <t>85625000</t>
  </si>
  <si>
    <t>Кетченеровское</t>
  </si>
  <si>
    <t>85625435</t>
  </si>
  <si>
    <t>Муниципальное унитарное предприятие "Кетченеровский коммунальник" Кетченеровского сельского муниципального образования Республики Калмыкия</t>
  </si>
  <si>
    <t>0804008240</t>
  </si>
  <si>
    <t>080401001</t>
  </si>
  <si>
    <t>Лаганский муниципальный район</t>
  </si>
  <si>
    <t>85615000</t>
  </si>
  <si>
    <t>Город Лагань</t>
  </si>
  <si>
    <t>85615101</t>
  </si>
  <si>
    <t>Межмуниципальное общество с ограниченной ответственностью "Лаганские водопроводные сети" г.Лагань</t>
  </si>
  <si>
    <t>0803003834</t>
  </si>
  <si>
    <t>080301001</t>
  </si>
  <si>
    <t>Малодербетовский муниципальный район</t>
  </si>
  <si>
    <t>85620000</t>
  </si>
  <si>
    <t>Малодербетовское</t>
  </si>
  <si>
    <t>85620455</t>
  </si>
  <si>
    <t>Муниципальное унитарное предприятие "Коммунальные сети" Малодербетовского районного муниципального образования Республики Калмыкия</t>
  </si>
  <si>
    <t>0805003808</t>
  </si>
  <si>
    <t>080501001</t>
  </si>
  <si>
    <t>Октябрьский муниципальный район</t>
  </si>
  <si>
    <t>85623000</t>
  </si>
  <si>
    <t>Большецарынское</t>
  </si>
  <si>
    <t>85623403</t>
  </si>
  <si>
    <t>Муниципальное унитарное предприятие "КоммуналСервис"</t>
  </si>
  <si>
    <t>0806000341</t>
  </si>
  <si>
    <t>080601001</t>
  </si>
  <si>
    <t>Приютненский муниципальный район</t>
  </si>
  <si>
    <t>85628000</t>
  </si>
  <si>
    <t>Приютненское</t>
  </si>
  <si>
    <t>85628455</t>
  </si>
  <si>
    <t>Межмуниципальное общество с ограниченной ответственностью "Коммунальник с.Приютное"</t>
  </si>
  <si>
    <t>0807003761</t>
  </si>
  <si>
    <t>080701001</t>
  </si>
  <si>
    <t>Сарпинский муниципальный район</t>
  </si>
  <si>
    <t>85632000</t>
  </si>
  <si>
    <t>Садовское</t>
  </si>
  <si>
    <t>85632455</t>
  </si>
  <si>
    <t>Муниципальное унитарное предприятие "Водоканал" с. Садовое</t>
  </si>
  <si>
    <t>0808002640</t>
  </si>
  <si>
    <t>080801001</t>
  </si>
  <si>
    <t>Целинный муниципальный район</t>
  </si>
  <si>
    <t>85637000</t>
  </si>
  <si>
    <t>Троицкое</t>
  </si>
  <si>
    <t>85637435</t>
  </si>
  <si>
    <t>Муниципальное унитарное предприятие "Коммунальник" Троицкого сельского муниципального образования Республики Калмыкия</t>
  </si>
  <si>
    <t>0809008540</t>
  </si>
  <si>
    <t>080901001</t>
  </si>
  <si>
    <t>Общество с ограниченной ответственностью "Целинный Водоканал"</t>
  </si>
  <si>
    <t>0816009449</t>
  </si>
  <si>
    <t>Общество с ограниченной ответственностью фирма "Союзшахтоосушение - РК"</t>
  </si>
  <si>
    <t>0809008028</t>
  </si>
  <si>
    <t>Черноземельский муниципальный район</t>
  </si>
  <si>
    <t>85642000</t>
  </si>
  <si>
    <t>Ачинеровское</t>
  </si>
  <si>
    <t>85642430</t>
  </si>
  <si>
    <t>Муниципальное унитарное предприятие "Ачинеровское многоотраслевое производственное объединение коммунального хозяйства"</t>
  </si>
  <si>
    <t>0810004405</t>
  </si>
  <si>
    <t>081001001</t>
  </si>
  <si>
    <t>Комсомольское</t>
  </si>
  <si>
    <t>85642412</t>
  </si>
  <si>
    <t>Муниципальное унитарное предприятие "Комсомольское многоотраслевое производственное объединение коммунального хозяйства"</t>
  </si>
  <si>
    <t>0810004500</t>
  </si>
  <si>
    <t>Юстинский муниципальный район</t>
  </si>
  <si>
    <t>85646000</t>
  </si>
  <si>
    <t>Цаганаманское</t>
  </si>
  <si>
    <t>85646460</t>
  </si>
  <si>
    <t>Муниципальное унитарное предприятие "Районный водоснабжающий комплекс "Родник"</t>
  </si>
  <si>
    <t>0811003370</t>
  </si>
  <si>
    <t>081101001</t>
  </si>
  <si>
    <t>Хозрасчетный ремонтно-эксплуатационный участок №4 Калмыцкого управления водопроводов Государственного учреждения "Калмводмелиорация"</t>
  </si>
  <si>
    <t>0811000241</t>
  </si>
  <si>
    <t>Яшалтинский муниципальный район</t>
  </si>
  <si>
    <t>85650000</t>
  </si>
  <si>
    <t>Яшалтинское</t>
  </si>
  <si>
    <t>85650480</t>
  </si>
  <si>
    <t>Межмуниципальное общество с ограниченной ответственностью "Яшалтинские коммунальные системы"</t>
  </si>
  <si>
    <t>0812002315</t>
  </si>
  <si>
    <t>081201001</t>
  </si>
  <si>
    <t>Яшкульский муниципальный район</t>
  </si>
  <si>
    <t>85654000</t>
  </si>
  <si>
    <t>Яшкульское</t>
  </si>
  <si>
    <t>85654485</t>
  </si>
  <si>
    <t>Муниципальное предприятие "Тепловик с.Яшкуль"</t>
  </si>
  <si>
    <t>0813004019</t>
  </si>
  <si>
    <t>081301001</t>
  </si>
  <si>
    <t>Дата последнего обновления реестра организаций 25.07.2011 17:06:28</t>
  </si>
  <si>
    <t>Дружненское</t>
  </si>
  <si>
    <t>85605415</t>
  </si>
  <si>
    <t>Лазаревское</t>
  </si>
  <si>
    <t>85605422</t>
  </si>
  <si>
    <t>Пушкинское</t>
  </si>
  <si>
    <t>85605433</t>
  </si>
  <si>
    <t>Южненское</t>
  </si>
  <si>
    <t>85605444</t>
  </si>
  <si>
    <t>Багабурульское</t>
  </si>
  <si>
    <t>85610405</t>
  </si>
  <si>
    <t>Зундатолгинское</t>
  </si>
  <si>
    <t>85610413</t>
  </si>
  <si>
    <t>Кевюдовское</t>
  </si>
  <si>
    <t>85610420</t>
  </si>
  <si>
    <t>Манцинкецовское</t>
  </si>
  <si>
    <t>85610426</t>
  </si>
  <si>
    <t>Манычское</t>
  </si>
  <si>
    <t>85610425</t>
  </si>
  <si>
    <t>Оргакинское</t>
  </si>
  <si>
    <t>85610410</t>
  </si>
  <si>
    <t>Приманычское</t>
  </si>
  <si>
    <t>85610435</t>
  </si>
  <si>
    <t>Светловское</t>
  </si>
  <si>
    <t>85610414</t>
  </si>
  <si>
    <t>Утсалинское</t>
  </si>
  <si>
    <t>85610442</t>
  </si>
  <si>
    <t>Хомутниковское</t>
  </si>
  <si>
    <t>85610445</t>
  </si>
  <si>
    <t>Чограйское</t>
  </si>
  <si>
    <t>85610450</t>
  </si>
  <si>
    <t>Чолунхамурское</t>
  </si>
  <si>
    <t>85610451</t>
  </si>
  <si>
    <t>Алцынхутинское</t>
  </si>
  <si>
    <t>85625422</t>
  </si>
  <si>
    <t>Гашун-Бургустинское</t>
  </si>
  <si>
    <t>85625444</t>
  </si>
  <si>
    <t>Ергенинское</t>
  </si>
  <si>
    <t>85625411</t>
  </si>
  <si>
    <t>Кегультинское</t>
  </si>
  <si>
    <t>85625433</t>
  </si>
  <si>
    <t>Сарпинское</t>
  </si>
  <si>
    <t>85625450</t>
  </si>
  <si>
    <t>Тугтунское</t>
  </si>
  <si>
    <t>85625455</t>
  </si>
  <si>
    <t>Чкаловское</t>
  </si>
  <si>
    <t>85625477</t>
  </si>
  <si>
    <t>Шаттинское</t>
  </si>
  <si>
    <t>85625488</t>
  </si>
  <si>
    <t>Джалыковское</t>
  </si>
  <si>
    <t>85615411</t>
  </si>
  <si>
    <t>Красинское</t>
  </si>
  <si>
    <t>85615422</t>
  </si>
  <si>
    <t>Северное</t>
  </si>
  <si>
    <t>85615433</t>
  </si>
  <si>
    <t>Уланхольское</t>
  </si>
  <si>
    <t>85615440</t>
  </si>
  <si>
    <t>Ики-Бухусовское</t>
  </si>
  <si>
    <t>85620444</t>
  </si>
  <si>
    <t>Плодовитенское</t>
  </si>
  <si>
    <t>85620466</t>
  </si>
  <si>
    <t>Тундутовское</t>
  </si>
  <si>
    <t>85620433</t>
  </si>
  <si>
    <t>Ханатинское</t>
  </si>
  <si>
    <t>85620477</t>
  </si>
  <si>
    <t>Хончнурское</t>
  </si>
  <si>
    <t>85620472</t>
  </si>
  <si>
    <t>Муниципальные районы Республики Калмыкия</t>
  </si>
  <si>
    <t>85600000</t>
  </si>
  <si>
    <t>Восходовское</t>
  </si>
  <si>
    <t>85623404</t>
  </si>
  <si>
    <t>Джангарское</t>
  </si>
  <si>
    <t>85623407</t>
  </si>
  <si>
    <t>Иджилское</t>
  </si>
  <si>
    <t>85623414</t>
  </si>
  <si>
    <t>Мирненское</t>
  </si>
  <si>
    <t>85623425</t>
  </si>
  <si>
    <t>Хошеутовское</t>
  </si>
  <si>
    <t>85623408</t>
  </si>
  <si>
    <t>Цаган-Нурское</t>
  </si>
  <si>
    <t>85623440</t>
  </si>
  <si>
    <t>Булуктинское</t>
  </si>
  <si>
    <t>85628405</t>
  </si>
  <si>
    <t>Воробьевское</t>
  </si>
  <si>
    <t>85628422</t>
  </si>
  <si>
    <t>Нартинское</t>
  </si>
  <si>
    <t>85628433</t>
  </si>
  <si>
    <t>85628444</t>
  </si>
  <si>
    <t>Первомайское</t>
  </si>
  <si>
    <t>85628451</t>
  </si>
  <si>
    <t>Песчаное</t>
  </si>
  <si>
    <t>85628411</t>
  </si>
  <si>
    <t>Ульдючинское</t>
  </si>
  <si>
    <t>85628465</t>
  </si>
  <si>
    <t>Аршаньзельменское</t>
  </si>
  <si>
    <t>85632411</t>
  </si>
  <si>
    <t>Кануковское</t>
  </si>
  <si>
    <t>85632422</t>
  </si>
  <si>
    <t>Кировское</t>
  </si>
  <si>
    <t>85632433</t>
  </si>
  <si>
    <t>Коробкинское</t>
  </si>
  <si>
    <t>85632436</t>
  </si>
  <si>
    <t>Обильненское</t>
  </si>
  <si>
    <t>85632444</t>
  </si>
  <si>
    <t>Салынтугтунское</t>
  </si>
  <si>
    <t>85632466</t>
  </si>
  <si>
    <t>Уманцевское</t>
  </si>
  <si>
    <t>85632477</t>
  </si>
  <si>
    <t>Шарнутовское</t>
  </si>
  <si>
    <t>85632488</t>
  </si>
  <si>
    <t>Бага-Чоносовское</t>
  </si>
  <si>
    <t>85637405</t>
  </si>
  <si>
    <t>Верхнеяшкульское</t>
  </si>
  <si>
    <t>85637410</t>
  </si>
  <si>
    <t>Вознесеновское</t>
  </si>
  <si>
    <t>85637415</t>
  </si>
  <si>
    <t>Ики-Чоносовское</t>
  </si>
  <si>
    <t>85637420</t>
  </si>
  <si>
    <t>Найнтахинское</t>
  </si>
  <si>
    <t>85637430</t>
  </si>
  <si>
    <t>Оватинское</t>
  </si>
  <si>
    <t>85637425</t>
  </si>
  <si>
    <t>Хар-Булукское</t>
  </si>
  <si>
    <t>85637440</t>
  </si>
  <si>
    <t>Целинное</t>
  </si>
  <si>
    <t>85637445</t>
  </si>
  <si>
    <t>Чагортинское</t>
  </si>
  <si>
    <t>85637447</t>
  </si>
  <si>
    <t>Ялмтинское</t>
  </si>
  <si>
    <t>85637450</t>
  </si>
  <si>
    <t>Адыковское</t>
  </si>
  <si>
    <t>85642405</t>
  </si>
  <si>
    <t>Артезианское</t>
  </si>
  <si>
    <t>85642410</t>
  </si>
  <si>
    <t>Кумское</t>
  </si>
  <si>
    <t>85642415</t>
  </si>
  <si>
    <t>Нарынхудукское</t>
  </si>
  <si>
    <t>85642420</t>
  </si>
  <si>
    <t>Прикумское</t>
  </si>
  <si>
    <t>85642425</t>
  </si>
  <si>
    <t>Сарульское</t>
  </si>
  <si>
    <t>85642428</t>
  </si>
  <si>
    <t>Барунское</t>
  </si>
  <si>
    <t>85646405</t>
  </si>
  <si>
    <t>Бергинское</t>
  </si>
  <si>
    <t>85646422</t>
  </si>
  <si>
    <t>Татальское</t>
  </si>
  <si>
    <t>85646444</t>
  </si>
  <si>
    <t>Харбинское</t>
  </si>
  <si>
    <t>85646455</t>
  </si>
  <si>
    <t>Эрдниевское</t>
  </si>
  <si>
    <t>85646466</t>
  </si>
  <si>
    <t>Юстинское</t>
  </si>
  <si>
    <t>85646477</t>
  </si>
  <si>
    <t>Багатугтунское</t>
  </si>
  <si>
    <t>85650411</t>
  </si>
  <si>
    <t>Березовское</t>
  </si>
  <si>
    <t>85650422</t>
  </si>
  <si>
    <t>Веселовское</t>
  </si>
  <si>
    <t>85650425</t>
  </si>
  <si>
    <t>Красномихайловское</t>
  </si>
  <si>
    <t>85650433</t>
  </si>
  <si>
    <t>Краснопартизанское</t>
  </si>
  <si>
    <t>85650435</t>
  </si>
  <si>
    <t>85650444</t>
  </si>
  <si>
    <t>85650455</t>
  </si>
  <si>
    <t>Соленовское</t>
  </si>
  <si>
    <t>85650466</t>
  </si>
  <si>
    <t>Ульяновское</t>
  </si>
  <si>
    <t>85650471</t>
  </si>
  <si>
    <t>Эсто-Алтайское</t>
  </si>
  <si>
    <t>85650477</t>
  </si>
  <si>
    <t>Гашунское</t>
  </si>
  <si>
    <t>85654411</t>
  </si>
  <si>
    <t>Молодежненское</t>
  </si>
  <si>
    <t>85654422</t>
  </si>
  <si>
    <t>Привольненское</t>
  </si>
  <si>
    <t>85654433</t>
  </si>
  <si>
    <t>Тавнгашунское</t>
  </si>
  <si>
    <t>85654444</t>
  </si>
  <si>
    <t>Уланэргинское</t>
  </si>
  <si>
    <t>85654455</t>
  </si>
  <si>
    <t>Уттинское</t>
  </si>
  <si>
    <t>85654466</t>
  </si>
  <si>
    <t>Хартолгинское</t>
  </si>
  <si>
    <t>85654416</t>
  </si>
  <si>
    <t>Хулхутинское</t>
  </si>
  <si>
    <t>85654470</t>
  </si>
  <si>
    <t>Цаган-Уснское</t>
  </si>
  <si>
    <t>85654473</t>
  </si>
  <si>
    <t>Чилгирское</t>
  </si>
  <si>
    <t>85654477</t>
  </si>
  <si>
    <t>Элвгинское</t>
  </si>
  <si>
    <t>85654479</t>
  </si>
  <si>
    <t>Эрмелинское</t>
  </si>
  <si>
    <t>85654481</t>
  </si>
  <si>
    <t>На сайте регулирующего органа</t>
  </si>
  <si>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</si>
  <si>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</si>
  <si>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</si>
  <si>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</si>
  <si>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</si>
  <si>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</si>
  <si>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Октябрьское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</si>
  <si>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</si>
  <si>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</si>
  <si>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</si>
  <si>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</si>
  <si>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</si>
  <si>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</si>
  <si>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</si>
  <si>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</si>
  <si>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</si>
  <si>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</si>
  <si>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</si>
  <si>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</si>
  <si>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</si>
  <si>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</si>
  <si>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</si>
  <si>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</si>
  <si>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</si>
  <si>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</si>
  <si>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</si>
  <si>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</si>
  <si>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</si>
  <si>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</si>
  <si>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</si>
  <si>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</si>
  <si>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</si>
  <si>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</si>
  <si>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</si>
  <si>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</si>
  <si>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</si>
  <si>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</si>
  <si>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</si>
  <si>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</si>
  <si>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</si>
  <si>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</si>
  <si>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</si>
  <si>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</si>
  <si>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</si>
  <si>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</si>
  <si>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</si>
  <si>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</si>
  <si>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</si>
  <si>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</si>
  <si>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</si>
  <si>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</si>
  <si>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</si>
  <si>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</si>
  <si>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</si>
  <si>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</si>
  <si>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</si>
  <si>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</si>
  <si>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</si>
  <si>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</si>
  <si>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</si>
  <si>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</si>
  <si>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</si>
  <si>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</si>
  <si>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</si>
  <si>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</si>
  <si>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</si>
  <si>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</si>
  <si>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</si>
  <si>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</si>
  <si>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</si>
  <si>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</si>
  <si>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</si>
  <si>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</si>
  <si>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</si>
  <si>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</si>
  <si>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</si>
  <si>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</si>
  <si>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</si>
  <si>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</si>
  <si>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</si>
  <si>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</si>
  <si>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</si>
  <si>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</si>
  <si>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</si>
  <si>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</si>
  <si>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</si>
  <si>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</si>
  <si>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</si>
  <si>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</si>
  <si>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</si>
  <si>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</si>
  <si>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</si>
  <si>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</si>
  <si>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</si>
  <si>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</si>
  <si>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</si>
  <si>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</si>
  <si>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</si>
  <si>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</si>
  <si>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</si>
  <si>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</si>
  <si>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</si>
  <si>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</si>
  <si>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</si>
  <si>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</si>
  <si>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</si>
  <si>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</si>
  <si>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</si>
  <si>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</si>
  <si>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</si>
  <si>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</si>
  <si>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</si>
  <si>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</si>
  <si>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</si>
  <si>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</si>
  <si>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</si>
  <si>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</si>
  <si>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</si>
  <si>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</si>
  <si>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</si>
  <si>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</si>
  <si>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</si>
  <si>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</si>
  <si>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</si>
  <si>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</si>
  <si>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</si>
  <si>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</si>
  <si>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</si>
  <si>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</si>
  <si>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</si>
  <si>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</si>
  <si>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</si>
  <si>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</si>
  <si>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</si>
  <si>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</si>
  <si>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</si>
  <si>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</si>
  <si>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</si>
  <si>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</si>
  <si>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</si>
  <si>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</si>
  <si>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</si>
  <si>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</si>
  <si>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</si>
  <si>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</si>
  <si>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</si>
  <si>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</si>
  <si>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</si>
  <si>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</si>
  <si>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</si>
  <si>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</si>
  <si>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</si>
  <si>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</si>
  <si>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</si>
  <si>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</si>
  <si>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</si>
  <si>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</si>
  <si>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</si>
  <si>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</si>
  <si>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</si>
  <si>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</si>
  <si>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</si>
  <si>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</si>
  <si>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</si>
  <si>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</si>
  <si>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</si>
  <si>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</si>
  <si>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</si>
  <si>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</si>
  <si>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</si>
  <si>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</si>
  <si>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</si>
  <si>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</si>
  <si>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</si>
  <si>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</si>
  <si>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</si>
  <si>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</si>
  <si>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</si>
  <si>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</si>
  <si>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</si>
  <si>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</si>
  <si>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</si>
  <si>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</si>
  <si>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</si>
  <si>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</si>
  <si>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</si>
  <si>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</si>
  <si>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</si>
  <si>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</si>
  <si>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</si>
  <si>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</si>
  <si>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</si>
  <si>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</si>
  <si>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</si>
  <si>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</si>
  <si>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</si>
  <si>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</si>
  <si>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</si>
  <si>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</si>
  <si>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</si>
  <si>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</si>
  <si>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</si>
  <si>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</si>
  <si>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</si>
  <si>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</si>
  <si>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</si>
  <si>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</si>
  <si>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</si>
  <si>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</si>
  <si>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</si>
  <si>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</si>
  <si>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</si>
  <si>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</si>
  <si>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</si>
  <si>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</si>
  <si>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</si>
  <si>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</si>
  <si>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</si>
  <si>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</si>
  <si>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</si>
  <si>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</si>
  <si>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</si>
  <si>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</si>
  <si>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</si>
  <si>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</si>
  <si>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</si>
  <si>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</si>
  <si>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</si>
  <si>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</si>
  <si>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</si>
  <si>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</si>
  <si>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</si>
  <si>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</si>
  <si>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</si>
  <si>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</si>
  <si>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</si>
  <si>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</si>
  <si>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</si>
  <si>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</si>
  <si>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</si>
  <si>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</si>
  <si>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</si>
  <si>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</si>
  <si>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</si>
  <si>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</si>
  <si>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</si>
  <si>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</si>
  <si>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</si>
  <si>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</si>
  <si>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</si>
  <si>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</si>
  <si>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</si>
  <si>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</si>
  <si>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</si>
  <si>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</si>
  <si>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</si>
  <si>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</si>
  <si>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</si>
  <si>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</si>
  <si>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</si>
  <si>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</si>
  <si>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</si>
  <si>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</si>
  <si>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</si>
  <si>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</si>
  <si>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</si>
  <si>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</si>
  <si>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</si>
  <si>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</si>
  <si>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</si>
  <si>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</si>
  <si>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</si>
  <si>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</si>
  <si>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</si>
  <si>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</si>
  <si>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</si>
  <si>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</si>
  <si>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</si>
  <si>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</si>
  <si>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</si>
  <si>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</si>
  <si>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</si>
  <si>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</si>
  <si>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</si>
  <si>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</si>
  <si>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</si>
  <si>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</si>
  <si>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</si>
  <si>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</si>
  <si>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</si>
  <si>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</si>
  <si>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</si>
  <si>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</si>
  <si>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</si>
  <si>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</si>
  <si>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</si>
  <si>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</si>
  <si>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</si>
  <si>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</si>
  <si>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</si>
  <si>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</si>
  <si>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</si>
  <si>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</si>
  <si>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</si>
  <si>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</si>
  <si>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</si>
  <si>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</si>
  <si>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</si>
  <si>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</si>
  <si>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</si>
  <si>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</si>
  <si>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</si>
  <si>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</si>
  <si>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</si>
  <si>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</si>
  <si>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</si>
  <si>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</si>
  <si>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</si>
  <si>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</si>
  <si>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</si>
  <si>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</si>
  <si>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</si>
  <si>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</si>
  <si>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</si>
  <si>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</si>
  <si>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</si>
  <si>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</si>
  <si>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</si>
  <si>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</si>
  <si>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</si>
  <si>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</si>
  <si>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</si>
  <si>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</si>
  <si>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</si>
  <si>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</si>
  <si>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</si>
  <si>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</si>
  <si>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</si>
  <si>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</si>
  <si>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</si>
  <si>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</si>
  <si>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</si>
  <si>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</si>
  <si>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</si>
  <si>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</si>
  <si>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</si>
  <si>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</si>
  <si>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</si>
  <si>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</si>
  <si>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</si>
  <si>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</si>
  <si>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</si>
  <si>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</si>
  <si>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</si>
  <si>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</si>
  <si>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</si>
  <si>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</si>
  <si>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</si>
  <si>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</si>
  <si>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</si>
  <si>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</si>
  <si>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</si>
  <si>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</si>
  <si>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</si>
  <si>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</si>
  <si>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</si>
  <si>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</si>
  <si>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</si>
  <si>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</si>
  <si>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</si>
  <si>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</si>
  <si>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</si>
  <si>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</si>
  <si>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</si>
  <si>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</si>
  <si>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</si>
  <si>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</si>
  <si>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</si>
  <si>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</si>
  <si>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</si>
  <si>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</si>
  <si>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</si>
  <si>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</si>
  <si>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</si>
  <si>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</si>
  <si>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</si>
  <si>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</si>
  <si>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</si>
  <si>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</si>
  <si>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</si>
  <si>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</si>
  <si>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</si>
  <si>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</si>
  <si>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</si>
  <si>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</si>
  <si>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</si>
  <si>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</si>
  <si>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</si>
  <si>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</si>
  <si>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</si>
  <si>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</si>
  <si>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</si>
  <si>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</si>
  <si>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</si>
  <si>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</si>
  <si>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</si>
  <si>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</si>
  <si>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</si>
  <si>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</si>
  <si>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</si>
  <si>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</si>
  <si>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</si>
  <si>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</si>
  <si>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</si>
  <si>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</si>
  <si>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</si>
  <si>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</si>
  <si>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</si>
  <si>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</si>
  <si>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</si>
  <si>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</si>
  <si>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</si>
  <si>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</si>
  <si>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</si>
  <si>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</si>
  <si>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</si>
  <si>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</si>
  <si>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</si>
  <si>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</si>
  <si>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</si>
  <si>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</si>
  <si>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</si>
  <si>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</si>
  <si>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</si>
  <si>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</si>
  <si>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</si>
  <si>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</si>
  <si>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</si>
  <si>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</si>
  <si>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</si>
  <si>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</si>
  <si>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</si>
  <si>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</si>
  <si>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</si>
  <si>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</si>
  <si>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</si>
  <si>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</si>
  <si>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</si>
  <si>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</si>
  <si>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</si>
  <si>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</si>
  <si>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</si>
  <si>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</si>
  <si>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</si>
  <si>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</si>
  <si>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</si>
  <si>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</si>
  <si>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</si>
  <si>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</si>
  <si>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</si>
  <si>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</si>
  <si>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</si>
  <si>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</si>
  <si>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</si>
  <si>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</si>
  <si>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</si>
  <si>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</si>
  <si>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</si>
  <si>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</si>
  <si>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</si>
  <si>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</si>
  <si>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</si>
  <si>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</si>
  <si>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</si>
  <si>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</si>
  <si>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</si>
  <si>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</si>
  <si>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</si>
  <si>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</si>
  <si>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</si>
  <si>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</si>
  <si>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</si>
  <si>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</si>
  <si>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</si>
  <si>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</si>
  <si>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</si>
  <si>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</si>
  <si>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</si>
  <si>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</si>
  <si>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</si>
  <si>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</si>
  <si>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</si>
  <si>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</si>
  <si>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</si>
  <si>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</si>
  <si>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</si>
  <si>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</si>
  <si>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</si>
  <si>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</si>
  <si>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</si>
  <si>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</si>
  <si>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</si>
  <si>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</si>
  <si>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</si>
  <si>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</si>
  <si>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</si>
  <si>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</si>
  <si>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</si>
  <si>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</si>
  <si>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</si>
  <si>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</si>
  <si>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</si>
  <si>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</si>
  <si>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</si>
  <si>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</si>
  <si>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</si>
  <si>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</si>
  <si>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</si>
  <si>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</si>
  <si>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</si>
  <si>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</si>
  <si>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</si>
  <si>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</si>
  <si>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</si>
  <si>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</si>
  <si>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</si>
  <si>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</si>
  <si>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</si>
  <si>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</si>
  <si>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</si>
  <si>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</si>
  <si>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</si>
  <si>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</si>
  <si>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</si>
  <si>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</si>
  <si>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</si>
  <si>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</si>
  <si>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</si>
  <si>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</si>
  <si>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</si>
  <si>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</si>
  <si>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</si>
  <si>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</si>
  <si>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</si>
  <si>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</si>
  <si>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</si>
  <si>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</si>
  <si>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</si>
  <si>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</si>
  <si>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</si>
  <si>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</si>
  <si>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</si>
  <si>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</si>
  <si>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</si>
  <si>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</si>
  <si>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</si>
  <si>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</si>
  <si>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</si>
  <si>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</si>
  <si>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</si>
  <si>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</si>
  <si>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</si>
  <si>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</si>
  <si>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</si>
  <si>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</si>
  <si>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</si>
  <si>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</si>
  <si>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</si>
  <si>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</si>
  <si>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</si>
  <si>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</si>
  <si>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</si>
  <si>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</si>
  <si>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</si>
  <si>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</si>
  <si>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</si>
  <si>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</si>
  <si>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</si>
  <si>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</si>
  <si>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</si>
  <si>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</si>
  <si>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</si>
  <si>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</si>
  <si>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</si>
  <si>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</si>
  <si>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</si>
  <si>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</si>
  <si>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</si>
  <si>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</si>
  <si>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</si>
  <si>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</si>
  <si>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</si>
  <si>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</si>
  <si>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</si>
  <si>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</si>
  <si>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</si>
  <si>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</si>
  <si>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</si>
  <si>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</si>
  <si>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</si>
  <si>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</si>
  <si>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</si>
  <si>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</si>
  <si>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</si>
  <si>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</si>
  <si>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</si>
  <si>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</si>
  <si>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</si>
  <si>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</si>
  <si>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</si>
  <si>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</si>
  <si>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</si>
  <si>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</si>
  <si>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</si>
  <si>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</si>
  <si>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</si>
  <si>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</si>
  <si>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</si>
  <si>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</si>
  <si>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</si>
  <si>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</si>
  <si>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</si>
  <si>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</si>
  <si>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</si>
  <si>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</si>
  <si>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</si>
  <si>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</si>
  <si>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</si>
  <si>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</si>
  <si>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</si>
  <si>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</si>
  <si>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</si>
  <si>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</si>
  <si>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</si>
  <si>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</si>
  <si>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</si>
  <si>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</si>
  <si>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</si>
  <si>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</si>
  <si>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</si>
  <si>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</si>
  <si>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</si>
  <si>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</si>
  <si>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</si>
  <si>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</si>
  <si>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</si>
  <si>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Средневзвешенная стоимость 1 кВт*ч</t>
  </si>
  <si>
    <t>Показатели подлежащие раскрытию в сфере холодного водоснабжения (2)</t>
  </si>
  <si>
    <t>Алтайский край</t>
  </si>
  <si>
    <t>add_HYPERLINK_SPb_range</t>
  </si>
  <si>
    <t>Отчетный год</t>
  </si>
  <si>
    <t>Абзелиловский муниципальный район</t>
  </si>
  <si>
    <t>Лиджи-Горяев Владимир Дмитриевич</t>
  </si>
  <si>
    <t>8(84722)2-24-29</t>
  </si>
  <si>
    <t>Бурунгушева Надежда Убушаевна</t>
  </si>
  <si>
    <t>8(84722)2-06-38</t>
  </si>
  <si>
    <t>Манджиева Надежда Яковлевна</t>
  </si>
  <si>
    <t>Начальник планово-экономического отдела</t>
  </si>
  <si>
    <t>elistavodokanal@mail.ru</t>
  </si>
  <si>
    <t>Дата последнего обновления реестра МО 05.05.2012 14:46:44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</si>
  <si>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</si>
  <si>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</si>
  <si>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</si>
  <si>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</si>
  <si>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Удалить запись</t>
  </si>
  <si>
    <t>3.12</t>
  </si>
  <si>
    <t>Прочие прямые расходы</t>
  </si>
  <si>
    <t xml:space="preserve">
В строке 3.10.4 указана среднемесячная заработная плата рабочего городских водопроводных сетей (не 1-й разряд)</t>
  </si>
  <si>
    <t>Производственно-технический отдел</t>
  </si>
  <si>
    <t>ул. Ю. Клыкова, 77</t>
  </si>
  <si>
    <t>8(84722)2-24-79</t>
  </si>
  <si>
    <t>Развитие систем водоснабжения и водоотведения города Элисты на 2012-2015 годы</t>
  </si>
  <si>
    <t>Удалить источники финансирования</t>
  </si>
  <si>
    <t>6.3</t>
  </si>
  <si>
    <t>Развитие систем водоснабжения и водоотведения города Элисты</t>
  </si>
  <si>
    <t>5.2</t>
  </si>
  <si>
    <t>5.3</t>
  </si>
  <si>
    <t>358003, г. Элиста, ул. Клыкова, 77 б</t>
  </si>
  <si>
    <t>www.elistavodokanal.ru</t>
  </si>
  <si>
    <t>Информация за 9 месяцев 2012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</si>
</sst>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4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5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6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7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7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8" xfId="547" applyNumberFormat="1" applyFont="1" applyFill="1" applyBorder="1" applyAlignment="1" applyProtection="1">
      <alignment horizontal="center"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9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0" fontId="0" fillId="24" borderId="40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1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4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4" xfId="544" applyFont="1" applyFill="1" applyBorder="1" applyAlignment="1" applyProtection="1">
      <alignment horizontal="center"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23" fillId="24" borderId="42" xfId="375" applyFont="1" applyFill="1" applyBorder="1" applyAlignment="1" applyProtection="1">
      <alignment horizontal="center" vertical="center"/>
      <protection/>
    </xf>
    <xf numFmtId="0" fontId="0" fillId="0" borderId="43" xfId="534" applyFont="1" applyBorder="1" applyAlignment="1" applyProtection="1">
      <alignment vertical="center" wrapText="1"/>
      <protection/>
    </xf>
    <xf numFmtId="0" fontId="23" fillId="27" borderId="34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4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4" xfId="534" applyFont="1" applyBorder="1" applyAlignment="1" applyProtection="1">
      <alignment vertical="center" wrapText="1"/>
      <protection/>
    </xf>
    <xf numFmtId="0" fontId="0" fillId="0" borderId="40" xfId="534" applyFont="1" applyBorder="1" applyAlignment="1" applyProtection="1">
      <alignment vertical="center" wrapText="1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534" applyFont="1" applyBorder="1" applyAlignment="1" applyProtection="1">
      <alignment vertical="center" wrapText="1"/>
      <protection/>
    </xf>
    <xf numFmtId="0" fontId="0" fillId="0" borderId="49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50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1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2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51" xfId="0" applyNumberFormat="1" applyFont="1" applyFill="1" applyBorder="1" applyAlignment="1" applyProtection="1">
      <alignment horizontal="left" vertical="center" inden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53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7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4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50" xfId="544" applyFont="1" applyFill="1" applyBorder="1" applyAlignment="1" applyProtection="1">
      <alignment horizontal="center"/>
      <protection/>
    </xf>
    <xf numFmtId="0" fontId="23" fillId="27" borderId="54" xfId="375" applyFont="1" applyFill="1" applyBorder="1" applyAlignment="1" applyProtection="1">
      <alignment vertical="center"/>
      <protection/>
    </xf>
    <xf numFmtId="0" fontId="18" fillId="27" borderId="54" xfId="544" applyFont="1" applyFill="1" applyBorder="1" applyProtection="1">
      <alignment/>
      <protection/>
    </xf>
    <xf numFmtId="0" fontId="18" fillId="27" borderId="55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6" xfId="0" applyNumberFormat="1" applyFont="1" applyFill="1" applyBorder="1" applyAlignment="1" applyProtection="1">
      <alignment horizontal="center" wrapText="1"/>
      <protection/>
    </xf>
    <xf numFmtId="0" fontId="23" fillId="27" borderId="54" xfId="377" applyFont="1" applyFill="1" applyBorder="1" applyAlignment="1" applyProtection="1">
      <alignment horizontal="left" vertical="center" wrapText="1" indent="1"/>
      <protection/>
    </xf>
    <xf numFmtId="0" fontId="0" fillId="27" borderId="55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7" xfId="531" applyFont="1" applyFill="1" applyBorder="1" applyAlignment="1" applyProtection="1">
      <alignment horizontal="center" vertical="center"/>
      <protection/>
    </xf>
    <xf numFmtId="49" fontId="15" fillId="24" borderId="37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7" xfId="532" applyFont="1" applyFill="1" applyBorder="1" applyAlignment="1" applyProtection="1">
      <alignment horizontal="center" vertical="center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15" fillId="2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59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3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6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4" xfId="375" applyFont="1" applyFill="1" applyBorder="1" applyAlignment="1" applyProtection="1">
      <alignment vertical="center" wrapText="1"/>
      <protection/>
    </xf>
    <xf numFmtId="49" fontId="0" fillId="0" borderId="40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8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3" fillId="20" borderId="38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15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6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47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0" fillId="22" borderId="39" xfId="0" applyNumberForma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ill="1" applyBorder="1" applyAlignment="1" applyProtection="1">
      <alignment horizontal="center" vertical="center" wrapText="1"/>
      <protection locked="0"/>
    </xf>
    <xf numFmtId="49" fontId="0" fillId="22" borderId="59" xfId="0" applyNumberFormat="1" applyFill="1" applyBorder="1" applyAlignment="1" applyProtection="1">
      <alignment horizontal="center" vertical="center" wrapText="1"/>
      <protection locked="0"/>
    </xf>
    <xf numFmtId="49" fontId="67" fillId="0" borderId="0" xfId="0" applyFont="1" applyAlignment="1">
      <alignment vertical="top"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0" fillId="22" borderId="34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4" xfId="540" applyFont="1" applyFill="1" applyBorder="1" applyAlignment="1" applyProtection="1">
      <alignment horizontal="left" vertical="center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40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4" xfId="536" applyFont="1" applyFill="1" applyBorder="1" applyAlignment="1" applyProtection="1">
      <alignment horizontal="center" vertical="center"/>
      <protection/>
    </xf>
    <xf numFmtId="49" fontId="15" fillId="7" borderId="40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1" xfId="542" applyFont="1" applyFill="1" applyBorder="1" applyAlignment="1" applyProtection="1">
      <alignment horizontal="center" vertical="center" wrapText="1"/>
      <protection locked="0"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3" xfId="542" applyFont="1" applyFill="1" applyBorder="1" applyAlignment="1" applyProtection="1">
      <alignment horizontal="center" vertical="center" wrapText="1"/>
      <protection/>
    </xf>
    <xf numFmtId="0" fontId="15" fillId="24" borderId="64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1" xfId="542" applyFont="1" applyFill="1" applyBorder="1" applyAlignment="1" applyProtection="1">
      <alignment horizontal="center" vertical="center" wrapText="1"/>
      <protection/>
    </xf>
    <xf numFmtId="0" fontId="15" fillId="7" borderId="65" xfId="542" applyFont="1" applyFill="1" applyBorder="1" applyAlignment="1" applyProtection="1">
      <alignment horizontal="center" vertical="center" wrapText="1"/>
      <protection/>
    </xf>
    <xf numFmtId="0" fontId="15" fillId="7" borderId="62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8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9" xfId="542" applyFont="1" applyFill="1" applyBorder="1" applyAlignment="1" applyProtection="1">
      <alignment horizontal="center" vertical="center" wrapText="1"/>
      <protection/>
    </xf>
    <xf numFmtId="0" fontId="0" fillId="4" borderId="61" xfId="547" applyNumberFormat="1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1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3" xfId="0" applyFont="1" applyFill="1" applyBorder="1" applyAlignment="1" applyProtection="1">
      <alignment horizontal="left" vertical="center" wrapText="1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3" xfId="0" applyFont="1" applyFill="1" applyBorder="1" applyAlignment="1" applyProtection="1">
      <alignment horizontal="left" vertical="center" wrapText="1" inden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7" borderId="52" xfId="0" applyNumberFormat="1" applyFont="1" applyFill="1" applyBorder="1" applyAlignment="1" applyProtection="1">
      <alignment horizontal="center" vertical="center" wrapText="1"/>
      <protection/>
    </xf>
    <xf numFmtId="0" fontId="0" fillId="7" borderId="42" xfId="0" applyNumberFormat="1" applyFont="1" applyFill="1" applyBorder="1" applyAlignment="1" applyProtection="1">
      <alignment horizontal="center" vertical="center" wrapText="1"/>
      <protection/>
    </xf>
    <xf numFmtId="0" fontId="0" fillId="7" borderId="66" xfId="0" applyNumberFormat="1" applyFont="1" applyFill="1" applyBorder="1" applyAlignment="1" applyProtection="1">
      <alignment horizontal="center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15" fillId="7" borderId="67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24" borderId="53" xfId="0" applyNumberFormat="1" applyFont="1" applyFill="1" applyBorder="1" applyAlignment="1" applyProtection="1">
      <alignment vertical="center" wrapText="1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15" fillId="2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2" xfId="0" applyNumberFormat="1" applyFont="1" applyFill="1" applyBorder="1" applyAlignment="1" applyProtection="1">
      <alignment horizontal="center" vertical="center"/>
      <protection/>
    </xf>
    <xf numFmtId="0" fontId="0" fillId="7" borderId="42" xfId="0" applyNumberFormat="1" applyFont="1" applyFill="1" applyBorder="1" applyAlignment="1" applyProtection="1">
      <alignment horizontal="center" vertical="center"/>
      <protection/>
    </xf>
    <xf numFmtId="0" fontId="0" fillId="7" borderId="66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4" xfId="537" applyNumberFormat="1" applyFont="1" applyFill="1" applyBorder="1" applyAlignment="1" applyProtection="1">
      <alignment horizontal="center" vertical="center" wrapText="1"/>
      <protection/>
    </xf>
    <xf numFmtId="49" fontId="15" fillId="7" borderId="40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8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7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8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8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9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6" xfId="537" applyNumberFormat="1" applyFont="1" applyFill="1" applyBorder="1" applyAlignment="1" applyProtection="1">
      <alignment horizontal="center" vertical="center" wrapText="1"/>
      <protection/>
    </xf>
    <xf numFmtId="49" fontId="18" fillId="4" borderId="49" xfId="537" applyNumberFormat="1" applyFont="1" applyFill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4" xfId="537" applyNumberFormat="1" applyFont="1" applyBorder="1" applyAlignment="1" applyProtection="1">
      <alignment horizontal="center" vertical="center" wrapText="1"/>
      <protection/>
    </xf>
    <xf numFmtId="49" fontId="18" fillId="0" borderId="50" xfId="537" applyNumberFormat="1" applyFont="1" applyBorder="1" applyAlignment="1" applyProtection="1">
      <alignment horizontal="center" vertical="center" wrapText="1"/>
      <protection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4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50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7" customWidth="1"/>
    <col min="3" max="15" width="9.140625" style="107" customWidth="1"/>
    <col min="16" max="16" width="9.00390625" style="107" customWidth="1"/>
    <col min="17" max="18" width="2.7109375" style="107" customWidth="1"/>
    <col min="19" max="16384" width="9.140625" style="107" customWidth="1"/>
  </cols>
  <sheetData>
    <row r="1" spans="14:15" ht="11.25">
      <c r="N1" s="108"/>
      <c r="O1" s="108"/>
    </row>
    <row r="2" spans="2:17" ht="12.75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11"/>
      <c r="P2" s="388" t="str">
        <f>"Версия "&amp;GetVersion()</f>
        <v>Версия 4.0</v>
      </c>
      <c r="Q2" s="389"/>
    </row>
    <row r="3" spans="2:17" ht="30.75" customHeight="1">
      <c r="B3" s="112"/>
      <c r="C3" s="390" t="s">
        <v>956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2"/>
      <c r="Q3" s="113"/>
    </row>
    <row r="4" spans="2:17" ht="12.75">
      <c r="B4" s="11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115"/>
      <c r="P4" s="115"/>
      <c r="Q4" s="113"/>
    </row>
    <row r="5" spans="2:17" ht="15" customHeight="1">
      <c r="B5" s="112"/>
      <c r="C5" s="393" t="s">
        <v>440</v>
      </c>
      <c r="D5" s="393"/>
      <c r="E5" s="393"/>
      <c r="F5" s="393"/>
      <c r="G5" s="393"/>
      <c r="H5" s="393"/>
      <c r="I5" s="114"/>
      <c r="J5" s="114"/>
      <c r="K5" s="114"/>
      <c r="L5" s="114"/>
      <c r="M5" s="114"/>
      <c r="N5" s="115"/>
      <c r="O5" s="115"/>
      <c r="P5" s="189"/>
      <c r="Q5" s="116"/>
    </row>
    <row r="6" spans="2:17" ht="27" customHeight="1">
      <c r="B6" s="112"/>
      <c r="C6" s="394" t="s">
        <v>525</v>
      </c>
      <c r="D6" s="394"/>
      <c r="E6" s="394"/>
      <c r="F6" s="394"/>
      <c r="G6" s="394"/>
      <c r="H6" s="394"/>
      <c r="I6" s="114"/>
      <c r="J6" s="114"/>
      <c r="K6" s="114"/>
      <c r="L6" s="114"/>
      <c r="M6" s="189"/>
      <c r="N6" s="189"/>
      <c r="O6" s="189"/>
      <c r="P6" s="114"/>
      <c r="Q6" s="116"/>
    </row>
    <row r="7" spans="2:17" ht="11.25">
      <c r="B7" s="112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6"/>
    </row>
    <row r="8" spans="2:17" ht="11.25">
      <c r="B8" s="112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6"/>
    </row>
    <row r="9" spans="2:17" ht="11.25">
      <c r="B9" s="112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6"/>
    </row>
    <row r="10" spans="2:17" ht="11.25">
      <c r="B10" s="11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6"/>
    </row>
    <row r="11" spans="2:17" ht="11.25">
      <c r="B11" s="112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6"/>
    </row>
    <row r="12" spans="2:17" ht="11.25"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6"/>
    </row>
    <row r="13" spans="2:17" ht="11.25">
      <c r="B13" s="112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6"/>
    </row>
    <row r="14" spans="2:17" ht="11.25">
      <c r="B14" s="112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6"/>
    </row>
    <row r="15" spans="2:17" ht="11.25">
      <c r="B15" s="112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6"/>
    </row>
    <row r="16" spans="2:17" ht="11.25">
      <c r="B16" s="112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6"/>
    </row>
    <row r="17" spans="2:17" ht="11.25">
      <c r="B17" s="112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6"/>
    </row>
    <row r="18" spans="2:17" ht="11.25"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6"/>
    </row>
    <row r="19" spans="2:17" ht="11.25">
      <c r="B19" s="112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6"/>
    </row>
    <row r="20" spans="2:17" ht="11.25">
      <c r="B20" s="11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6"/>
    </row>
    <row r="21" spans="2:17" ht="11.25">
      <c r="B21" s="112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6"/>
    </row>
    <row r="22" spans="2:17" ht="11.25" customHeight="1">
      <c r="B22" s="112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6"/>
    </row>
    <row r="23" spans="2:17" ht="11.25">
      <c r="B23" s="112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6"/>
    </row>
    <row r="24" spans="2:17" ht="11.25">
      <c r="B24" s="112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6"/>
    </row>
    <row r="25" spans="2:17" ht="11.25">
      <c r="B25" s="112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6"/>
    </row>
    <row r="26" spans="2:17" ht="11.25">
      <c r="B26" s="112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6"/>
    </row>
    <row r="27" spans="2:17" ht="11.25">
      <c r="B27" s="112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6"/>
    </row>
    <row r="28" spans="2:17" ht="11.25">
      <c r="B28" s="112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6"/>
    </row>
    <row r="29" spans="2:17" ht="11.25">
      <c r="B29" s="112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6"/>
    </row>
    <row r="30" spans="2:17" ht="11.25">
      <c r="B30" s="112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6"/>
    </row>
    <row r="31" spans="2:17" ht="11.25">
      <c r="B31" s="112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6"/>
    </row>
    <row r="32" spans="2:17" ht="11.25">
      <c r="B32" s="112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6"/>
    </row>
    <row r="33" spans="2:17" ht="11.25">
      <c r="B33" s="112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6"/>
    </row>
    <row r="34" spans="2:17" ht="11.25">
      <c r="B34" s="112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6"/>
    </row>
    <row r="35" spans="2:17" s="117" customFormat="1" ht="11.2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</row>
    <row r="36" spans="1:17" s="126" customFormat="1" ht="11.25">
      <c r="A36" s="121"/>
      <c r="B36" s="122"/>
      <c r="C36" s="387" t="s">
        <v>441</v>
      </c>
      <c r="D36" s="387"/>
      <c r="E36" s="387"/>
      <c r="F36" s="387"/>
      <c r="G36" s="387"/>
      <c r="H36" s="387"/>
      <c r="I36" s="123"/>
      <c r="J36" s="123"/>
      <c r="K36" s="123"/>
      <c r="L36" s="123"/>
      <c r="M36" s="123"/>
      <c r="N36" s="124"/>
      <c r="O36" s="124"/>
      <c r="P36" s="124"/>
      <c r="Q36" s="125"/>
    </row>
    <row r="37" spans="1:17" s="126" customFormat="1" ht="15" customHeight="1">
      <c r="A37" s="121"/>
      <c r="B37" s="122"/>
      <c r="C37" s="377" t="s">
        <v>370</v>
      </c>
      <c r="D37" s="377"/>
      <c r="E37" s="380"/>
      <c r="F37" s="386"/>
      <c r="G37" s="386"/>
      <c r="H37" s="386"/>
      <c r="I37" s="386"/>
      <c r="J37" s="386"/>
      <c r="K37" s="386"/>
      <c r="L37" s="122"/>
      <c r="M37" s="123"/>
      <c r="N37" s="124"/>
      <c r="O37" s="124"/>
      <c r="P37" s="124"/>
      <c r="Q37" s="125"/>
    </row>
    <row r="38" spans="1:17" s="126" customFormat="1" ht="15" customHeight="1">
      <c r="A38" s="121"/>
      <c r="B38" s="122"/>
      <c r="C38" s="377" t="s">
        <v>371</v>
      </c>
      <c r="D38" s="377"/>
      <c r="E38" s="380"/>
      <c r="F38" s="386"/>
      <c r="G38" s="386"/>
      <c r="H38" s="386"/>
      <c r="I38" s="386"/>
      <c r="J38" s="386"/>
      <c r="K38" s="386"/>
      <c r="L38" s="122"/>
      <c r="M38" s="123"/>
      <c r="N38" s="124"/>
      <c r="O38" s="124"/>
      <c r="P38" s="124"/>
      <c r="Q38" s="125"/>
    </row>
    <row r="39" spans="1:17" s="126" customFormat="1" ht="15" customHeight="1">
      <c r="A39" s="121"/>
      <c r="B39" s="122"/>
      <c r="C39" s="377" t="s">
        <v>955</v>
      </c>
      <c r="D39" s="377"/>
      <c r="E39" s="385"/>
      <c r="F39" s="386"/>
      <c r="G39" s="386"/>
      <c r="H39" s="386"/>
      <c r="I39" s="386"/>
      <c r="J39" s="386"/>
      <c r="K39" s="386"/>
      <c r="L39" s="122"/>
      <c r="M39" s="123"/>
      <c r="N39" s="124"/>
      <c r="O39" s="124"/>
      <c r="P39" s="124"/>
      <c r="Q39" s="125"/>
    </row>
    <row r="40" spans="1:17" s="126" customFormat="1" ht="15" customHeight="1">
      <c r="A40" s="121"/>
      <c r="B40" s="122"/>
      <c r="C40" s="377" t="s">
        <v>372</v>
      </c>
      <c r="D40" s="377"/>
      <c r="E40" s="378"/>
      <c r="F40" s="379"/>
      <c r="G40" s="379"/>
      <c r="H40" s="379"/>
      <c r="I40" s="379"/>
      <c r="J40" s="379"/>
      <c r="K40" s="380"/>
      <c r="L40" s="122"/>
      <c r="M40" s="123"/>
      <c r="N40" s="124"/>
      <c r="O40" s="124"/>
      <c r="P40" s="124"/>
      <c r="Q40" s="125"/>
    </row>
    <row r="41" spans="1:17" s="126" customFormat="1" ht="34.5" customHeight="1">
      <c r="A41" s="121"/>
      <c r="B41" s="122"/>
      <c r="C41" s="377" t="s">
        <v>373</v>
      </c>
      <c r="D41" s="377"/>
      <c r="E41" s="379"/>
      <c r="F41" s="379"/>
      <c r="G41" s="379"/>
      <c r="H41" s="379"/>
      <c r="I41" s="379"/>
      <c r="J41" s="379"/>
      <c r="K41" s="380"/>
      <c r="L41" s="122"/>
      <c r="M41" s="123"/>
      <c r="N41" s="124"/>
      <c r="O41" s="124"/>
      <c r="P41" s="124"/>
      <c r="Q41" s="125"/>
    </row>
    <row r="42" spans="1:17" s="126" customFormat="1" ht="11.25">
      <c r="A42" s="121"/>
      <c r="B42" s="122"/>
      <c r="C42" s="127"/>
      <c r="D42" s="127"/>
      <c r="E42" s="127"/>
      <c r="F42" s="127"/>
      <c r="G42" s="127"/>
      <c r="H42" s="127"/>
      <c r="I42" s="123"/>
      <c r="J42" s="123"/>
      <c r="K42" s="123"/>
      <c r="L42" s="123"/>
      <c r="M42" s="123"/>
      <c r="N42" s="124"/>
      <c r="O42" s="124"/>
      <c r="P42" s="124"/>
      <c r="Q42" s="125"/>
    </row>
    <row r="43" spans="1:17" s="126" customFormat="1" ht="11.25">
      <c r="A43" s="121"/>
      <c r="B43" s="122"/>
      <c r="C43" s="387" t="s">
        <v>442</v>
      </c>
      <c r="D43" s="387"/>
      <c r="E43" s="387"/>
      <c r="F43" s="387"/>
      <c r="G43" s="387"/>
      <c r="H43" s="387"/>
      <c r="I43" s="123"/>
      <c r="J43" s="123"/>
      <c r="K43" s="123"/>
      <c r="L43" s="123"/>
      <c r="M43" s="123"/>
      <c r="N43" s="124"/>
      <c r="O43" s="124"/>
      <c r="P43" s="124"/>
      <c r="Q43" s="125"/>
    </row>
    <row r="44" spans="1:17" s="126" customFormat="1" ht="15" customHeight="1">
      <c r="A44" s="121"/>
      <c r="B44" s="122"/>
      <c r="C44" s="377" t="s">
        <v>370</v>
      </c>
      <c r="D44" s="377"/>
      <c r="E44" s="380"/>
      <c r="F44" s="382"/>
      <c r="G44" s="382"/>
      <c r="H44" s="382"/>
      <c r="I44" s="382"/>
      <c r="J44" s="382"/>
      <c r="K44" s="382"/>
      <c r="L44" s="122"/>
      <c r="M44" s="123"/>
      <c r="N44" s="124"/>
      <c r="O44" s="124"/>
      <c r="P44" s="124"/>
      <c r="Q44" s="125"/>
    </row>
    <row r="45" spans="1:17" s="126" customFormat="1" ht="15" customHeight="1">
      <c r="A45" s="121"/>
      <c r="B45" s="122"/>
      <c r="C45" s="377" t="s">
        <v>371</v>
      </c>
      <c r="D45" s="377"/>
      <c r="E45" s="381"/>
      <c r="F45" s="382"/>
      <c r="G45" s="382"/>
      <c r="H45" s="382"/>
      <c r="I45" s="382"/>
      <c r="J45" s="382"/>
      <c r="K45" s="382"/>
      <c r="L45" s="122"/>
      <c r="M45" s="123"/>
      <c r="N45" s="124"/>
      <c r="O45" s="124"/>
      <c r="P45" s="124"/>
      <c r="Q45" s="125"/>
    </row>
    <row r="46" spans="1:17" s="126" customFormat="1" ht="15" customHeight="1">
      <c r="A46" s="121"/>
      <c r="B46" s="122"/>
      <c r="C46" s="377" t="s">
        <v>955</v>
      </c>
      <c r="D46" s="377"/>
      <c r="E46" s="383"/>
      <c r="F46" s="384"/>
      <c r="G46" s="384"/>
      <c r="H46" s="384"/>
      <c r="I46" s="384"/>
      <c r="J46" s="384"/>
      <c r="K46" s="384"/>
      <c r="L46" s="122"/>
      <c r="M46" s="123"/>
      <c r="N46" s="124"/>
      <c r="O46" s="124"/>
      <c r="P46" s="124"/>
      <c r="Q46" s="125"/>
    </row>
    <row r="47" spans="1:17" s="126" customFormat="1" ht="15" customHeight="1">
      <c r="A47" s="121"/>
      <c r="B47" s="122"/>
      <c r="C47" s="377" t="s">
        <v>372</v>
      </c>
      <c r="D47" s="377"/>
      <c r="E47" s="378"/>
      <c r="F47" s="379"/>
      <c r="G47" s="379"/>
      <c r="H47" s="379"/>
      <c r="I47" s="379"/>
      <c r="J47" s="379"/>
      <c r="K47" s="380"/>
      <c r="L47" s="122"/>
      <c r="M47" s="123"/>
      <c r="N47" s="124"/>
      <c r="O47" s="124"/>
      <c r="P47" s="124"/>
      <c r="Q47" s="125"/>
    </row>
    <row r="48" spans="1:17" s="126" customFormat="1" ht="33.75" customHeight="1">
      <c r="A48" s="121"/>
      <c r="B48" s="122"/>
      <c r="C48" s="377" t="s">
        <v>373</v>
      </c>
      <c r="D48" s="377"/>
      <c r="E48" s="379"/>
      <c r="F48" s="379"/>
      <c r="G48" s="379"/>
      <c r="H48" s="379"/>
      <c r="I48" s="379"/>
      <c r="J48" s="379"/>
      <c r="K48" s="379"/>
      <c r="L48" s="122"/>
      <c r="M48" s="123"/>
      <c r="N48" s="124"/>
      <c r="O48" s="124"/>
      <c r="P48" s="124"/>
      <c r="Q48" s="125"/>
    </row>
    <row r="49" spans="2:17" ht="11.25"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29" t="s">
        <v>422</v>
      </c>
      <c r="B1" s="329" t="s">
        <v>423</v>
      </c>
    </row>
    <row r="2" spans="1:2" ht="11.25">
      <c r="A2" t="s">
        <v>395</v>
      </c>
      <c r="B2" t="s">
        <v>473</v>
      </c>
    </row>
    <row r="3" spans="1:2" ht="11.25">
      <c r="A3" t="s">
        <v>398</v>
      </c>
      <c r="B3" t="s">
        <v>431</v>
      </c>
    </row>
    <row r="4" spans="1:2" ht="11.25">
      <c r="A4" t="s">
        <v>472</v>
      </c>
      <c r="B4" t="s">
        <v>425</v>
      </c>
    </row>
    <row r="5" spans="1:2" ht="11.25">
      <c r="A5" t="s">
        <v>963</v>
      </c>
      <c r="B5" t="s">
        <v>426</v>
      </c>
    </row>
    <row r="6" spans="1:2" ht="11.25">
      <c r="A6" t="s">
        <v>964</v>
      </c>
      <c r="B6" t="s">
        <v>427</v>
      </c>
    </row>
    <row r="7" spans="1:2" ht="11.25">
      <c r="A7" t="s">
        <v>965</v>
      </c>
      <c r="B7" t="s">
        <v>428</v>
      </c>
    </row>
    <row r="8" spans="1:2" ht="11.25">
      <c r="A8" t="s">
        <v>684</v>
      </c>
      <c r="B8" t="s">
        <v>429</v>
      </c>
    </row>
    <row r="9" spans="1:2" ht="11.25">
      <c r="A9" t="s">
        <v>906</v>
      </c>
      <c r="B9" t="s">
        <v>430</v>
      </c>
    </row>
    <row r="10" spans="1:2" ht="11.25">
      <c r="A10" t="s">
        <v>401</v>
      </c>
      <c r="B10" t="s">
        <v>432</v>
      </c>
    </row>
    <row r="11" ht="11.25">
      <c r="B11" s="48" t="s">
        <v>433</v>
      </c>
    </row>
    <row r="12" ht="11.25">
      <c r="B12" s="48" t="s">
        <v>434</v>
      </c>
    </row>
    <row r="13" ht="11.25">
      <c r="B13" s="48" t="s">
        <v>435</v>
      </c>
    </row>
    <row r="14" ht="11.25">
      <c r="B14" s="48" t="s">
        <v>436</v>
      </c>
    </row>
    <row r="15" ht="11.25">
      <c r="B15" s="48" t="s">
        <v>437</v>
      </c>
    </row>
    <row r="16" ht="11.25">
      <c r="B16" s="48" t="s">
        <v>438</v>
      </c>
    </row>
    <row r="17" ht="11.25">
      <c r="B17" s="48" t="s">
        <v>439</v>
      </c>
    </row>
    <row r="18" ht="11.25">
      <c r="B18" s="48" t="s">
        <v>424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0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1" t="s">
        <v>703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18"/>
      <c r="E4" s="270"/>
      <c r="F4" s="334"/>
      <c r="G4" s="228" t="s">
        <v>928</v>
      </c>
      <c r="H4" s="354"/>
      <c r="I4" s="192"/>
    </row>
    <row r="7" spans="1:27" s="55" customFormat="1" ht="15" customHeight="1">
      <c r="A7" s="321" t="s">
        <v>704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198"/>
      <c r="E9" s="417"/>
      <c r="F9" s="457"/>
      <c r="G9" s="229" t="s">
        <v>661</v>
      </c>
      <c r="H9" s="226" t="s">
        <v>928</v>
      </c>
      <c r="I9" s="261"/>
      <c r="J9" s="238"/>
    </row>
    <row r="10" spans="1:10" s="98" customFormat="1" ht="15" customHeight="1">
      <c r="A10" s="97"/>
      <c r="B10" s="97"/>
      <c r="D10" s="198"/>
      <c r="E10" s="417"/>
      <c r="F10" s="457"/>
      <c r="G10" s="229" t="s">
        <v>712</v>
      </c>
      <c r="H10" s="283"/>
      <c r="I10" s="263"/>
      <c r="J10" s="314"/>
    </row>
    <row r="11" spans="1:10" s="98" customFormat="1" ht="15" customHeight="1">
      <c r="A11" s="97"/>
      <c r="B11" s="97"/>
      <c r="D11" s="198"/>
      <c r="E11" s="417"/>
      <c r="F11" s="457"/>
      <c r="G11" s="229" t="s">
        <v>711</v>
      </c>
      <c r="H11" s="226" t="s">
        <v>928</v>
      </c>
      <c r="I11" s="262">
        <f>IF(I10="",0,IF(I10=0,0,I9/I10))</f>
        <v>0</v>
      </c>
      <c r="J11" s="314"/>
    </row>
    <row r="12" spans="1:10" s="98" customFormat="1" ht="15" customHeight="1">
      <c r="A12" s="97"/>
      <c r="B12" s="97"/>
      <c r="D12" s="198"/>
      <c r="E12" s="417"/>
      <c r="F12" s="457"/>
      <c r="G12" s="229" t="s">
        <v>662</v>
      </c>
      <c r="H12" s="226" t="s">
        <v>631</v>
      </c>
      <c r="I12" s="286"/>
      <c r="J12" s="238"/>
    </row>
    <row r="14" spans="1:27" s="55" customFormat="1" ht="15" customHeight="1">
      <c r="A14" s="321" t="s">
        <v>705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2"/>
      <c r="D16" s="218"/>
      <c r="E16" s="293"/>
      <c r="F16" s="219"/>
      <c r="G16" s="295"/>
      <c r="H16" s="199"/>
    </row>
    <row r="19" spans="1:27" s="359" customFormat="1" ht="15" customHeight="1">
      <c r="A19" s="357" t="s">
        <v>970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74"/>
      <c r="N19" s="74"/>
      <c r="O19" s="74"/>
      <c r="P19" s="74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75"/>
    </row>
    <row r="20" spans="1:27" s="361" customFormat="1" ht="15" customHeight="1">
      <c r="A20" s="360"/>
      <c r="M20" s="47"/>
      <c r="N20" s="47"/>
      <c r="O20" s="47"/>
      <c r="P20" s="47"/>
      <c r="AA20" s="50"/>
    </row>
    <row r="21" spans="1:10" s="48" customFormat="1" ht="15" customHeight="1">
      <c r="A21" s="322"/>
      <c r="D21" s="218"/>
      <c r="E21" s="293"/>
      <c r="F21" s="219"/>
      <c r="G21" s="362"/>
      <c r="H21" s="362"/>
      <c r="I21" s="295"/>
      <c r="J21" s="199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379</v>
      </c>
      <c r="B1" s="38" t="s">
        <v>375</v>
      </c>
      <c r="C1" s="38" t="s">
        <v>376</v>
      </c>
      <c r="D1" s="40" t="s">
        <v>930</v>
      </c>
      <c r="E1" s="40" t="s">
        <v>950</v>
      </c>
      <c r="F1" s="40" t="s">
        <v>952</v>
      </c>
      <c r="G1" s="40" t="s">
        <v>951</v>
      </c>
      <c r="H1" s="40" t="s">
        <v>557</v>
      </c>
      <c r="I1" s="40" t="s">
        <v>448</v>
      </c>
      <c r="J1" s="40" t="s">
        <v>727</v>
      </c>
      <c r="CN1" s="76" t="s">
        <v>919</v>
      </c>
    </row>
    <row r="2" spans="1:10" ht="12.75">
      <c r="A2" s="41" t="s">
        <v>922</v>
      </c>
      <c r="B2" s="330" t="s">
        <v>377</v>
      </c>
      <c r="C2" s="43">
        <v>2006</v>
      </c>
      <c r="D2" s="331" t="s">
        <v>928</v>
      </c>
      <c r="E2" s="58" t="s">
        <v>931</v>
      </c>
      <c r="F2" s="58" t="s">
        <v>932</v>
      </c>
      <c r="G2" s="58" t="s">
        <v>932</v>
      </c>
      <c r="H2" s="187" t="s">
        <v>969</v>
      </c>
      <c r="I2" s="53" t="s">
        <v>748</v>
      </c>
      <c r="J2" s="39" t="s">
        <v>719</v>
      </c>
    </row>
    <row r="3" spans="1:10" ht="12.75">
      <c r="A3" s="41" t="s">
        <v>923</v>
      </c>
      <c r="B3" s="330" t="s">
        <v>948</v>
      </c>
      <c r="C3" s="39">
        <v>2007</v>
      </c>
      <c r="D3" s="331" t="s">
        <v>929</v>
      </c>
      <c r="E3" s="58" t="s">
        <v>933</v>
      </c>
      <c r="F3" s="58" t="s">
        <v>934</v>
      </c>
      <c r="G3" s="58" t="s">
        <v>934</v>
      </c>
      <c r="H3" s="187" t="s">
        <v>475</v>
      </c>
      <c r="I3" s="53" t="s">
        <v>810</v>
      </c>
      <c r="J3" s="39" t="s">
        <v>720</v>
      </c>
    </row>
    <row r="4" spans="2:10" ht="12.75">
      <c r="B4" s="330" t="s">
        <v>949</v>
      </c>
      <c r="C4" s="43">
        <v>2008</v>
      </c>
      <c r="E4" s="58" t="s">
        <v>413</v>
      </c>
      <c r="F4" s="58" t="s">
        <v>935</v>
      </c>
      <c r="G4" s="58" t="s">
        <v>935</v>
      </c>
      <c r="H4" s="187" t="s">
        <v>476</v>
      </c>
      <c r="I4" s="53" t="s">
        <v>917</v>
      </c>
      <c r="J4" s="39" t="s">
        <v>721</v>
      </c>
    </row>
    <row r="5" spans="2:10" ht="12.75">
      <c r="B5" s="330" t="s">
        <v>366</v>
      </c>
      <c r="C5" s="39">
        <v>2009</v>
      </c>
      <c r="E5" s="58" t="s">
        <v>936</v>
      </c>
      <c r="F5" s="58" t="s">
        <v>937</v>
      </c>
      <c r="G5" s="58" t="s">
        <v>937</v>
      </c>
      <c r="H5" s="187" t="s">
        <v>477</v>
      </c>
      <c r="I5" s="53" t="s">
        <v>749</v>
      </c>
      <c r="J5" s="39" t="s">
        <v>722</v>
      </c>
    </row>
    <row r="6" spans="2:10" ht="11.25">
      <c r="B6" s="42"/>
      <c r="C6" s="43">
        <v>2010</v>
      </c>
      <c r="E6" s="58" t="s">
        <v>414</v>
      </c>
      <c r="F6" s="58" t="s">
        <v>938</v>
      </c>
      <c r="G6" s="58" t="s">
        <v>938</v>
      </c>
      <c r="H6" s="187" t="s">
        <v>478</v>
      </c>
      <c r="I6" s="53" t="s">
        <v>750</v>
      </c>
      <c r="J6" s="39" t="s">
        <v>715</v>
      </c>
    </row>
    <row r="7" spans="2:10" ht="11.25">
      <c r="B7" s="42"/>
      <c r="C7" s="43">
        <v>2011</v>
      </c>
      <c r="E7" s="58" t="s">
        <v>415</v>
      </c>
      <c r="F7" s="58" t="s">
        <v>939</v>
      </c>
      <c r="G7" s="58" t="s">
        <v>939</v>
      </c>
      <c r="H7" s="187" t="s">
        <v>479</v>
      </c>
      <c r="J7" s="39" t="s">
        <v>716</v>
      </c>
    </row>
    <row r="8" spans="2:10" ht="11.25">
      <c r="B8" s="42"/>
      <c r="C8" s="43">
        <v>2012</v>
      </c>
      <c r="E8" s="58" t="s">
        <v>416</v>
      </c>
      <c r="F8" s="58" t="s">
        <v>940</v>
      </c>
      <c r="G8" s="58" t="s">
        <v>940</v>
      </c>
      <c r="H8" s="187" t="s">
        <v>480</v>
      </c>
      <c r="J8" s="39" t="s">
        <v>717</v>
      </c>
    </row>
    <row r="9" spans="2:10" ht="11.25">
      <c r="B9" s="42"/>
      <c r="C9" s="43">
        <v>2013</v>
      </c>
      <c r="E9" s="58" t="s">
        <v>941</v>
      </c>
      <c r="F9" s="58" t="s">
        <v>942</v>
      </c>
      <c r="G9" s="58" t="s">
        <v>942</v>
      </c>
      <c r="H9" s="187" t="s">
        <v>481</v>
      </c>
      <c r="J9" s="39" t="s">
        <v>718</v>
      </c>
    </row>
    <row r="10" spans="2:10" ht="11.25">
      <c r="B10" s="42"/>
      <c r="C10" s="43">
        <v>2014</v>
      </c>
      <c r="E10" s="58" t="s">
        <v>943</v>
      </c>
      <c r="F10" s="58" t="s">
        <v>944</v>
      </c>
      <c r="G10" s="58" t="s">
        <v>944</v>
      </c>
      <c r="H10" s="187" t="s">
        <v>482</v>
      </c>
      <c r="J10" s="39" t="s">
        <v>723</v>
      </c>
    </row>
    <row r="11" spans="2:10" ht="11.25">
      <c r="B11" s="42"/>
      <c r="C11" s="43">
        <v>2015</v>
      </c>
      <c r="E11" s="58" t="s">
        <v>945</v>
      </c>
      <c r="F11" s="58">
        <v>10</v>
      </c>
      <c r="G11" s="58">
        <v>10</v>
      </c>
      <c r="H11" s="187" t="s">
        <v>483</v>
      </c>
      <c r="J11" s="39" t="s">
        <v>724</v>
      </c>
    </row>
    <row r="12" spans="2:10" ht="11.25">
      <c r="B12" s="42"/>
      <c r="C12" s="43"/>
      <c r="E12" s="58" t="s">
        <v>946</v>
      </c>
      <c r="F12" s="58">
        <v>11</v>
      </c>
      <c r="G12" s="58">
        <v>11</v>
      </c>
      <c r="H12" s="187" t="s">
        <v>484</v>
      </c>
      <c r="J12" s="39" t="s">
        <v>725</v>
      </c>
    </row>
    <row r="13" spans="2:10" ht="11.25">
      <c r="B13" s="42"/>
      <c r="C13" s="43"/>
      <c r="E13" s="58" t="s">
        <v>947</v>
      </c>
      <c r="F13" s="58">
        <v>12</v>
      </c>
      <c r="G13" s="58">
        <v>12</v>
      </c>
      <c r="H13" s="187" t="s">
        <v>485</v>
      </c>
      <c r="J13" s="39" t="s">
        <v>726</v>
      </c>
    </row>
    <row r="14" spans="2:8" ht="11.25">
      <c r="B14" s="42"/>
      <c r="C14" s="43"/>
      <c r="E14" s="58"/>
      <c r="F14" s="58"/>
      <c r="G14" s="58">
        <v>13</v>
      </c>
      <c r="H14" s="187" t="s">
        <v>486</v>
      </c>
    </row>
    <row r="15" spans="2:8" ht="11.25">
      <c r="B15" s="42"/>
      <c r="C15" s="43"/>
      <c r="E15" s="58"/>
      <c r="F15" s="58"/>
      <c r="G15" s="58">
        <v>14</v>
      </c>
      <c r="H15" s="187" t="s">
        <v>487</v>
      </c>
    </row>
    <row r="16" spans="2:8" ht="11.25">
      <c r="B16" s="42"/>
      <c r="C16" s="43"/>
      <c r="E16" s="58"/>
      <c r="F16" s="58"/>
      <c r="G16" s="58">
        <v>15</v>
      </c>
      <c r="H16" s="187" t="s">
        <v>488</v>
      </c>
    </row>
    <row r="17" spans="5:8" ht="11.25">
      <c r="E17" s="58"/>
      <c r="F17" s="58"/>
      <c r="G17" s="58">
        <v>16</v>
      </c>
      <c r="H17" s="187" t="s">
        <v>489</v>
      </c>
    </row>
    <row r="18" spans="5:8" ht="11.25">
      <c r="E18" s="58"/>
      <c r="F18" s="58"/>
      <c r="G18" s="58">
        <v>17</v>
      </c>
      <c r="H18" s="187" t="s">
        <v>490</v>
      </c>
    </row>
    <row r="19" spans="5:8" ht="11.25">
      <c r="E19" s="58"/>
      <c r="F19" s="58"/>
      <c r="G19" s="58">
        <v>18</v>
      </c>
      <c r="H19" s="187" t="s">
        <v>491</v>
      </c>
    </row>
    <row r="20" spans="5:8" ht="11.25">
      <c r="E20" s="58"/>
      <c r="F20" s="58"/>
      <c r="G20" s="58">
        <v>19</v>
      </c>
      <c r="H20" s="187" t="s">
        <v>492</v>
      </c>
    </row>
    <row r="21" spans="5:8" ht="11.25">
      <c r="E21" s="58"/>
      <c r="F21" s="58"/>
      <c r="G21" s="58">
        <v>20</v>
      </c>
      <c r="H21" s="187" t="s">
        <v>493</v>
      </c>
    </row>
    <row r="22" spans="5:8" ht="11.25">
      <c r="E22" s="58"/>
      <c r="F22" s="58"/>
      <c r="G22" s="58">
        <v>21</v>
      </c>
      <c r="H22" s="187" t="s">
        <v>494</v>
      </c>
    </row>
    <row r="23" spans="5:8" ht="11.25">
      <c r="E23" s="58"/>
      <c r="F23" s="58"/>
      <c r="G23" s="58">
        <v>22</v>
      </c>
      <c r="H23" s="187" t="s">
        <v>495</v>
      </c>
    </row>
    <row r="24" spans="1:8" ht="11.25">
      <c r="A24" s="39"/>
      <c r="E24" s="58"/>
      <c r="F24" s="58"/>
      <c r="G24" s="58">
        <v>23</v>
      </c>
      <c r="H24" s="187" t="s">
        <v>496</v>
      </c>
    </row>
    <row r="25" spans="5:8" ht="11.25">
      <c r="E25" s="58"/>
      <c r="F25" s="58"/>
      <c r="G25" s="58">
        <v>24</v>
      </c>
      <c r="H25" s="187" t="s">
        <v>497</v>
      </c>
    </row>
    <row r="26" spans="5:8" ht="11.25">
      <c r="E26" s="58"/>
      <c r="F26" s="58"/>
      <c r="G26" s="58">
        <v>25</v>
      </c>
      <c r="H26" s="187" t="s">
        <v>498</v>
      </c>
    </row>
    <row r="27" spans="5:8" ht="11.25">
      <c r="E27" s="58"/>
      <c r="F27" s="58"/>
      <c r="G27" s="58">
        <v>26</v>
      </c>
      <c r="H27" s="187" t="s">
        <v>499</v>
      </c>
    </row>
    <row r="28" spans="5:8" ht="11.25">
      <c r="E28" s="58"/>
      <c r="F28" s="58"/>
      <c r="G28" s="58">
        <v>27</v>
      </c>
      <c r="H28" s="187" t="s">
        <v>500</v>
      </c>
    </row>
    <row r="29" spans="5:8" ht="11.25">
      <c r="E29" s="58"/>
      <c r="F29" s="58"/>
      <c r="G29" s="58">
        <v>28</v>
      </c>
      <c r="H29" s="187" t="s">
        <v>501</v>
      </c>
    </row>
    <row r="30" spans="5:8" ht="11.25">
      <c r="E30" s="58"/>
      <c r="F30" s="58"/>
      <c r="G30" s="58">
        <v>29</v>
      </c>
      <c r="H30" s="187" t="s">
        <v>502</v>
      </c>
    </row>
    <row r="31" spans="5:8" ht="11.25">
      <c r="E31" s="58"/>
      <c r="F31" s="58"/>
      <c r="G31" s="58">
        <v>30</v>
      </c>
      <c r="H31" s="187" t="s">
        <v>503</v>
      </c>
    </row>
    <row r="32" spans="5:8" ht="11.25">
      <c r="E32" s="58"/>
      <c r="F32" s="58"/>
      <c r="G32" s="58">
        <v>31</v>
      </c>
      <c r="H32" s="187" t="s">
        <v>504</v>
      </c>
    </row>
    <row r="33" ht="11.25">
      <c r="H33" s="187" t="s">
        <v>505</v>
      </c>
    </row>
    <row r="34" ht="11.25">
      <c r="H34" s="187" t="s">
        <v>506</v>
      </c>
    </row>
    <row r="35" ht="11.25">
      <c r="H35" s="187" t="s">
        <v>507</v>
      </c>
    </row>
    <row r="36" ht="11.25">
      <c r="H36" s="187" t="s">
        <v>508</v>
      </c>
    </row>
    <row r="37" ht="11.25">
      <c r="H37" s="187" t="s">
        <v>509</v>
      </c>
    </row>
    <row r="38" ht="11.25">
      <c r="H38" s="187" t="s">
        <v>510</v>
      </c>
    </row>
    <row r="39" ht="11.25">
      <c r="H39" s="187" t="s">
        <v>511</v>
      </c>
    </row>
    <row r="40" ht="11.25">
      <c r="H40" s="187" t="s">
        <v>512</v>
      </c>
    </row>
    <row r="41" ht="11.25">
      <c r="H41" s="187" t="s">
        <v>513</v>
      </c>
    </row>
    <row r="42" ht="11.25">
      <c r="H42" s="187" t="s">
        <v>514</v>
      </c>
    </row>
    <row r="43" ht="11.25">
      <c r="H43" s="187" t="s">
        <v>515</v>
      </c>
    </row>
    <row r="44" ht="11.25">
      <c r="H44" s="187" t="s">
        <v>516</v>
      </c>
    </row>
    <row r="45" ht="11.25">
      <c r="H45" s="187" t="s">
        <v>517</v>
      </c>
    </row>
    <row r="46" ht="11.25">
      <c r="H46" s="187" t="s">
        <v>518</v>
      </c>
    </row>
    <row r="47" ht="11.25">
      <c r="H47" s="187" t="s">
        <v>519</v>
      </c>
    </row>
    <row r="48" ht="11.25">
      <c r="H48" s="187" t="s">
        <v>520</v>
      </c>
    </row>
    <row r="49" ht="11.25">
      <c r="H49" s="187" t="s">
        <v>521</v>
      </c>
    </row>
    <row r="50" ht="11.25">
      <c r="H50" s="187" t="s">
        <v>522</v>
      </c>
    </row>
    <row r="51" ht="11.25">
      <c r="H51" s="187" t="s">
        <v>523</v>
      </c>
    </row>
    <row r="52" ht="11.25">
      <c r="H52" s="187" t="s">
        <v>524</v>
      </c>
    </row>
    <row r="53" ht="11.25">
      <c r="H53" s="187" t="s">
        <v>525</v>
      </c>
    </row>
    <row r="54" ht="11.25">
      <c r="H54" s="187" t="s">
        <v>526</v>
      </c>
    </row>
    <row r="55" ht="11.25">
      <c r="H55" s="187" t="s">
        <v>527</v>
      </c>
    </row>
    <row r="56" ht="11.25">
      <c r="H56" s="187" t="s">
        <v>528</v>
      </c>
    </row>
    <row r="57" ht="11.25">
      <c r="H57" s="187" t="s">
        <v>529</v>
      </c>
    </row>
    <row r="58" ht="11.25">
      <c r="H58" s="187" t="s">
        <v>530</v>
      </c>
    </row>
    <row r="59" ht="11.25">
      <c r="H59" s="187" t="s">
        <v>531</v>
      </c>
    </row>
    <row r="60" ht="11.25">
      <c r="H60" s="187" t="s">
        <v>532</v>
      </c>
    </row>
    <row r="61" ht="11.25">
      <c r="H61" s="187" t="s">
        <v>533</v>
      </c>
    </row>
    <row r="62" ht="11.25">
      <c r="H62" s="187" t="s">
        <v>534</v>
      </c>
    </row>
    <row r="63" ht="11.25">
      <c r="H63" s="187" t="s">
        <v>535</v>
      </c>
    </row>
    <row r="64" ht="11.25">
      <c r="H64" s="187" t="s">
        <v>536</v>
      </c>
    </row>
    <row r="65" ht="11.25">
      <c r="H65" s="187" t="s">
        <v>537</v>
      </c>
    </row>
    <row r="66" ht="11.25">
      <c r="H66" s="187" t="s">
        <v>538</v>
      </c>
    </row>
    <row r="67" ht="11.25">
      <c r="H67" s="187" t="s">
        <v>539</v>
      </c>
    </row>
    <row r="68" ht="11.25">
      <c r="H68" s="187" t="s">
        <v>540</v>
      </c>
    </row>
    <row r="69" ht="11.25">
      <c r="H69" s="187" t="s">
        <v>541</v>
      </c>
    </row>
    <row r="70" ht="11.25">
      <c r="H70" s="187" t="s">
        <v>542</v>
      </c>
    </row>
    <row r="71" ht="11.25">
      <c r="H71" s="187" t="s">
        <v>543</v>
      </c>
    </row>
    <row r="72" ht="11.25">
      <c r="H72" s="187" t="s">
        <v>544</v>
      </c>
    </row>
    <row r="73" ht="11.25">
      <c r="H73" s="187" t="s">
        <v>545</v>
      </c>
    </row>
    <row r="74" ht="11.25">
      <c r="H74" s="187" t="s">
        <v>546</v>
      </c>
    </row>
    <row r="75" ht="11.25">
      <c r="H75" s="187" t="s">
        <v>547</v>
      </c>
    </row>
    <row r="76" ht="11.25">
      <c r="H76" s="187" t="s">
        <v>548</v>
      </c>
    </row>
    <row r="77" ht="11.25">
      <c r="H77" s="187" t="s">
        <v>549</v>
      </c>
    </row>
    <row r="78" ht="11.25">
      <c r="H78" s="187" t="s">
        <v>550</v>
      </c>
    </row>
    <row r="79" ht="11.25">
      <c r="H79" s="187" t="s">
        <v>918</v>
      </c>
    </row>
    <row r="80" ht="11.25">
      <c r="H80" s="187" t="s">
        <v>551</v>
      </c>
    </row>
    <row r="81" ht="11.25">
      <c r="H81" s="187" t="s">
        <v>552</v>
      </c>
    </row>
    <row r="82" ht="11.25">
      <c r="H82" s="187" t="s">
        <v>553</v>
      </c>
    </row>
    <row r="83" ht="11.25">
      <c r="H83" s="187" t="s">
        <v>554</v>
      </c>
    </row>
    <row r="84" ht="11.25">
      <c r="H84" s="187" t="s">
        <v>555</v>
      </c>
    </row>
    <row r="85" ht="11.25">
      <c r="H85" s="187" t="s">
        <v>556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361</v>
      </c>
      <c r="C1" s="54" t="s">
        <v>362</v>
      </c>
      <c r="D1" s="54" t="s">
        <v>812</v>
      </c>
      <c r="E1" s="54" t="s">
        <v>363</v>
      </c>
      <c r="F1" s="54" t="s">
        <v>364</v>
      </c>
      <c r="G1" s="54" t="s">
        <v>365</v>
      </c>
      <c r="H1" s="54" t="s">
        <v>813</v>
      </c>
    </row>
    <row r="2" spans="1:5" ht="11.25">
      <c r="A2" s="54">
        <v>2</v>
      </c>
      <c r="B2" s="54" t="s">
        <v>558</v>
      </c>
      <c r="C2" s="54" t="s">
        <v>560</v>
      </c>
      <c r="D2" s="54" t="s">
        <v>561</v>
      </c>
      <c r="E2" s="54" t="s">
        <v>559</v>
      </c>
    </row>
    <row r="3" spans="1:5" ht="11.25">
      <c r="A3" s="54">
        <v>22</v>
      </c>
      <c r="B3" s="54" t="s">
        <v>563</v>
      </c>
      <c r="C3" s="54" t="s">
        <v>564</v>
      </c>
      <c r="D3" s="54" t="s">
        <v>565</v>
      </c>
      <c r="E3" s="54" t="s">
        <v>566</v>
      </c>
    </row>
    <row r="4" spans="1:5" ht="11.25">
      <c r="A4" s="54">
        <v>61</v>
      </c>
      <c r="B4" s="54" t="s">
        <v>568</v>
      </c>
      <c r="C4" s="54" t="s">
        <v>569</v>
      </c>
      <c r="D4" s="54" t="s">
        <v>570</v>
      </c>
      <c r="E4" s="54" t="s">
        <v>562</v>
      </c>
    </row>
    <row r="5" spans="1:5" ht="11.25">
      <c r="A5" s="54">
        <v>63</v>
      </c>
      <c r="B5" s="54" t="s">
        <v>568</v>
      </c>
      <c r="C5" s="54" t="s">
        <v>571</v>
      </c>
      <c r="D5" s="54" t="s">
        <v>572</v>
      </c>
      <c r="E5" s="54" t="s">
        <v>562</v>
      </c>
    </row>
    <row r="6" spans="1:5" ht="11.25">
      <c r="A6" s="54">
        <v>95</v>
      </c>
      <c r="B6" s="54" t="s">
        <v>573</v>
      </c>
      <c r="C6" s="54" t="s">
        <v>574</v>
      </c>
      <c r="D6" s="54" t="s">
        <v>575</v>
      </c>
      <c r="E6" s="54" t="s">
        <v>576</v>
      </c>
    </row>
    <row r="7" spans="1:5" ht="11.25">
      <c r="A7" s="54">
        <v>107</v>
      </c>
      <c r="B7" s="54" t="s">
        <v>577</v>
      </c>
      <c r="C7" s="54" t="s">
        <v>579</v>
      </c>
      <c r="D7" s="54" t="s">
        <v>580</v>
      </c>
      <c r="E7" s="54" t="s">
        <v>578</v>
      </c>
    </row>
    <row r="8" spans="1:5" ht="11.25">
      <c r="A8" s="54">
        <v>128</v>
      </c>
      <c r="B8" s="54" t="s">
        <v>581</v>
      </c>
      <c r="C8" s="54" t="s">
        <v>583</v>
      </c>
      <c r="D8" s="54" t="s">
        <v>584</v>
      </c>
      <c r="E8" s="54" t="s">
        <v>582</v>
      </c>
    </row>
    <row r="9" spans="1:5" ht="11.25">
      <c r="A9" s="54">
        <v>132</v>
      </c>
      <c r="B9" s="54" t="s">
        <v>581</v>
      </c>
      <c r="C9" s="54" t="s">
        <v>585</v>
      </c>
      <c r="D9" s="54" t="s">
        <v>586</v>
      </c>
      <c r="E9" s="54" t="s">
        <v>582</v>
      </c>
    </row>
    <row r="10" spans="1:5" ht="11.25">
      <c r="A10" s="54">
        <v>166</v>
      </c>
      <c r="B10" s="54" t="s">
        <v>924</v>
      </c>
      <c r="C10" s="54" t="s">
        <v>588</v>
      </c>
      <c r="D10" s="54" t="s">
        <v>589</v>
      </c>
      <c r="E10" s="54" t="s">
        <v>587</v>
      </c>
    </row>
    <row r="11" spans="1:5" ht="11.25">
      <c r="A11" s="54">
        <v>179</v>
      </c>
      <c r="B11" s="54" t="s">
        <v>590</v>
      </c>
      <c r="C11" s="54" t="s">
        <v>591</v>
      </c>
      <c r="D11" s="54" t="s">
        <v>592</v>
      </c>
      <c r="E11" s="54" t="s">
        <v>567</v>
      </c>
    </row>
    <row r="12" spans="1:5" ht="11.25">
      <c r="A12" s="54">
        <v>180</v>
      </c>
      <c r="B12" s="54" t="s">
        <v>590</v>
      </c>
      <c r="C12" s="54" t="s">
        <v>593</v>
      </c>
      <c r="D12" s="54" t="s">
        <v>594</v>
      </c>
      <c r="E12" s="54" t="s">
        <v>567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361</v>
      </c>
      <c r="C1" s="53" t="s">
        <v>362</v>
      </c>
      <c r="D1" s="53" t="s">
        <v>812</v>
      </c>
      <c r="E1" s="53" t="s">
        <v>363</v>
      </c>
      <c r="F1" s="53" t="s">
        <v>364</v>
      </c>
      <c r="G1" s="53" t="s">
        <v>365</v>
      </c>
      <c r="H1" s="53" t="s">
        <v>813</v>
      </c>
    </row>
    <row r="2" spans="1:8" ht="11.25">
      <c r="A2" s="53">
        <v>1</v>
      </c>
      <c r="B2" s="53" t="s">
        <v>972</v>
      </c>
      <c r="C2" s="53" t="s">
        <v>0</v>
      </c>
      <c r="D2" s="53" t="s">
        <v>1</v>
      </c>
      <c r="E2" s="53" t="s">
        <v>2</v>
      </c>
      <c r="F2" s="53" t="s">
        <v>3</v>
      </c>
      <c r="G2" s="53" t="s">
        <v>4</v>
      </c>
      <c r="H2" s="53" t="s">
        <v>748</v>
      </c>
    </row>
    <row r="3" spans="1:8" ht="11.25">
      <c r="A3" s="53">
        <v>2</v>
      </c>
      <c r="B3" s="53" t="s">
        <v>5</v>
      </c>
      <c r="C3" s="53" t="s">
        <v>7</v>
      </c>
      <c r="D3" s="53" t="s">
        <v>8</v>
      </c>
      <c r="E3" s="53" t="s">
        <v>9</v>
      </c>
      <c r="F3" s="53" t="s">
        <v>10</v>
      </c>
      <c r="G3" s="53" t="s">
        <v>11</v>
      </c>
      <c r="H3" s="53" t="s">
        <v>748</v>
      </c>
    </row>
    <row r="4" spans="1:8" ht="11.25">
      <c r="A4" s="53">
        <v>3</v>
      </c>
      <c r="B4" s="53" t="s">
        <v>5</v>
      </c>
      <c r="C4" s="53" t="s">
        <v>12</v>
      </c>
      <c r="D4" s="53" t="s">
        <v>13</v>
      </c>
      <c r="E4" s="53" t="s">
        <v>14</v>
      </c>
      <c r="F4" s="53" t="s">
        <v>15</v>
      </c>
      <c r="G4" s="53" t="s">
        <v>11</v>
      </c>
      <c r="H4" s="53" t="s">
        <v>810</v>
      </c>
    </row>
    <row r="5" spans="1:8" ht="11.25">
      <c r="A5" s="53">
        <v>4</v>
      </c>
      <c r="B5" s="53" t="s">
        <v>5</v>
      </c>
      <c r="C5" s="53" t="s">
        <v>12</v>
      </c>
      <c r="D5" s="53" t="s">
        <v>13</v>
      </c>
      <c r="E5" s="53" t="s">
        <v>16</v>
      </c>
      <c r="F5" s="53" t="s">
        <v>17</v>
      </c>
      <c r="G5" s="53" t="s">
        <v>11</v>
      </c>
      <c r="H5" s="53" t="s">
        <v>810</v>
      </c>
    </row>
    <row r="6" spans="1:8" ht="11.25">
      <c r="A6" s="53">
        <v>5</v>
      </c>
      <c r="B6" s="53" t="s">
        <v>5</v>
      </c>
      <c r="C6" s="53" t="s">
        <v>18</v>
      </c>
      <c r="D6" s="53" t="s">
        <v>19</v>
      </c>
      <c r="E6" s="53" t="s">
        <v>20</v>
      </c>
      <c r="F6" s="53" t="s">
        <v>21</v>
      </c>
      <c r="G6" s="53" t="s">
        <v>11</v>
      </c>
      <c r="H6" s="53" t="s">
        <v>748</v>
      </c>
    </row>
    <row r="7" spans="1:8" ht="11.25">
      <c r="A7" s="53">
        <v>6</v>
      </c>
      <c r="B7" s="53" t="s">
        <v>22</v>
      </c>
      <c r="C7" s="53" t="s">
        <v>23</v>
      </c>
      <c r="D7" s="53" t="s">
        <v>24</v>
      </c>
      <c r="E7" s="53" t="s">
        <v>25</v>
      </c>
      <c r="F7" s="53" t="s">
        <v>26</v>
      </c>
      <c r="G7" s="53" t="s">
        <v>27</v>
      </c>
      <c r="H7" s="53" t="s">
        <v>810</v>
      </c>
    </row>
    <row r="8" spans="1:8" ht="11.25">
      <c r="A8" s="53">
        <v>7</v>
      </c>
      <c r="B8" s="53" t="s">
        <v>22</v>
      </c>
      <c r="C8" s="53" t="s">
        <v>23</v>
      </c>
      <c r="D8" s="53" t="s">
        <v>24</v>
      </c>
      <c r="E8" s="53" t="s">
        <v>28</v>
      </c>
      <c r="F8" s="53" t="s">
        <v>29</v>
      </c>
      <c r="G8" s="53" t="s">
        <v>30</v>
      </c>
      <c r="H8" s="53" t="s">
        <v>810</v>
      </c>
    </row>
    <row r="9" spans="1:8" ht="11.25">
      <c r="A9" s="53">
        <v>8</v>
      </c>
      <c r="B9" s="53" t="s">
        <v>31</v>
      </c>
      <c r="C9" s="53" t="s">
        <v>33</v>
      </c>
      <c r="D9" s="53" t="s">
        <v>34</v>
      </c>
      <c r="E9" s="53" t="s">
        <v>35</v>
      </c>
      <c r="F9" s="53" t="s">
        <v>36</v>
      </c>
      <c r="G9" s="53" t="s">
        <v>27</v>
      </c>
      <c r="H9" s="53" t="s">
        <v>748</v>
      </c>
    </row>
    <row r="10" spans="1:8" ht="11.25">
      <c r="A10" s="53">
        <v>9</v>
      </c>
      <c r="B10" s="53" t="s">
        <v>37</v>
      </c>
      <c r="C10" s="53" t="s">
        <v>39</v>
      </c>
      <c r="D10" s="53" t="s">
        <v>40</v>
      </c>
      <c r="E10" s="53" t="s">
        <v>41</v>
      </c>
      <c r="F10" s="53" t="s">
        <v>42</v>
      </c>
      <c r="G10" s="53" t="s">
        <v>43</v>
      </c>
      <c r="H10" s="53" t="s">
        <v>748</v>
      </c>
    </row>
    <row r="11" spans="1:8" ht="11.25">
      <c r="A11" s="53">
        <v>10</v>
      </c>
      <c r="B11" s="53" t="s">
        <v>44</v>
      </c>
      <c r="C11" s="53" t="s">
        <v>46</v>
      </c>
      <c r="D11" s="53" t="s">
        <v>47</v>
      </c>
      <c r="E11" s="53" t="s">
        <v>48</v>
      </c>
      <c r="F11" s="53" t="s">
        <v>49</v>
      </c>
      <c r="G11" s="53" t="s">
        <v>50</v>
      </c>
      <c r="H11" s="53" t="s">
        <v>748</v>
      </c>
    </row>
    <row r="12" spans="1:8" ht="11.25">
      <c r="A12" s="53">
        <v>11</v>
      </c>
      <c r="B12" s="53" t="s">
        <v>51</v>
      </c>
      <c r="C12" s="53" t="s">
        <v>53</v>
      </c>
      <c r="D12" s="53" t="s">
        <v>54</v>
      </c>
      <c r="E12" s="53" t="s">
        <v>55</v>
      </c>
      <c r="F12" s="53" t="s">
        <v>56</v>
      </c>
      <c r="G12" s="53" t="s">
        <v>57</v>
      </c>
      <c r="H12" s="53" t="s">
        <v>810</v>
      </c>
    </row>
    <row r="13" spans="1:8" ht="11.25">
      <c r="A13" s="53">
        <v>12</v>
      </c>
      <c r="B13" s="53" t="s">
        <v>58</v>
      </c>
      <c r="C13" s="53" t="s">
        <v>60</v>
      </c>
      <c r="D13" s="53" t="s">
        <v>61</v>
      </c>
      <c r="E13" s="53" t="s">
        <v>62</v>
      </c>
      <c r="F13" s="53" t="s">
        <v>63</v>
      </c>
      <c r="G13" s="53" t="s">
        <v>64</v>
      </c>
      <c r="H13" s="53" t="s">
        <v>748</v>
      </c>
    </row>
    <row r="14" spans="1:8" ht="11.25">
      <c r="A14" s="53">
        <v>13</v>
      </c>
      <c r="B14" s="53" t="s">
        <v>65</v>
      </c>
      <c r="C14" s="53" t="s">
        <v>67</v>
      </c>
      <c r="D14" s="53" t="s">
        <v>68</v>
      </c>
      <c r="E14" s="53" t="s">
        <v>69</v>
      </c>
      <c r="F14" s="53" t="s">
        <v>70</v>
      </c>
      <c r="G14" s="53" t="s">
        <v>71</v>
      </c>
      <c r="H14" s="53" t="s">
        <v>748</v>
      </c>
    </row>
    <row r="15" spans="1:8" ht="11.25">
      <c r="A15" s="53">
        <v>14</v>
      </c>
      <c r="B15" s="53" t="s">
        <v>72</v>
      </c>
      <c r="C15" s="53" t="s">
        <v>74</v>
      </c>
      <c r="D15" s="53" t="s">
        <v>75</v>
      </c>
      <c r="E15" s="53" t="s">
        <v>76</v>
      </c>
      <c r="F15" s="53" t="s">
        <v>77</v>
      </c>
      <c r="G15" s="53" t="s">
        <v>78</v>
      </c>
      <c r="H15" s="53" t="s">
        <v>748</v>
      </c>
    </row>
    <row r="16" spans="1:8" ht="11.25">
      <c r="A16" s="53">
        <v>15</v>
      </c>
      <c r="B16" s="53" t="s">
        <v>79</v>
      </c>
      <c r="C16" s="53" t="s">
        <v>81</v>
      </c>
      <c r="D16" s="53" t="s">
        <v>82</v>
      </c>
      <c r="E16" s="53" t="s">
        <v>83</v>
      </c>
      <c r="F16" s="53" t="s">
        <v>84</v>
      </c>
      <c r="G16" s="53" t="s">
        <v>85</v>
      </c>
      <c r="H16" s="53" t="s">
        <v>810</v>
      </c>
    </row>
    <row r="17" spans="1:8" ht="11.25">
      <c r="A17" s="53">
        <v>16</v>
      </c>
      <c r="B17" s="53" t="s">
        <v>79</v>
      </c>
      <c r="C17" s="53" t="s">
        <v>81</v>
      </c>
      <c r="D17" s="53" t="s">
        <v>82</v>
      </c>
      <c r="E17" s="53" t="s">
        <v>86</v>
      </c>
      <c r="F17" s="53" t="s">
        <v>87</v>
      </c>
      <c r="G17" s="53" t="s">
        <v>85</v>
      </c>
      <c r="H17" s="53" t="s">
        <v>748</v>
      </c>
    </row>
    <row r="18" spans="1:8" ht="11.25">
      <c r="A18" s="53">
        <v>17</v>
      </c>
      <c r="B18" s="53" t="s">
        <v>79</v>
      </c>
      <c r="C18" s="53" t="s">
        <v>81</v>
      </c>
      <c r="D18" s="53" t="s">
        <v>82</v>
      </c>
      <c r="E18" s="53" t="s">
        <v>88</v>
      </c>
      <c r="F18" s="53" t="s">
        <v>89</v>
      </c>
      <c r="G18" s="53" t="s">
        <v>85</v>
      </c>
      <c r="H18" s="53" t="s">
        <v>748</v>
      </c>
    </row>
    <row r="19" spans="1:8" ht="11.25">
      <c r="A19" s="53">
        <v>18</v>
      </c>
      <c r="B19" s="53" t="s">
        <v>90</v>
      </c>
      <c r="C19" s="53" t="s">
        <v>92</v>
      </c>
      <c r="D19" s="53" t="s">
        <v>93</v>
      </c>
      <c r="E19" s="53" t="s">
        <v>94</v>
      </c>
      <c r="F19" s="53" t="s">
        <v>95</v>
      </c>
      <c r="G19" s="53" t="s">
        <v>96</v>
      </c>
      <c r="H19" s="53" t="s">
        <v>748</v>
      </c>
    </row>
    <row r="20" spans="1:8" ht="11.25">
      <c r="A20" s="53">
        <v>19</v>
      </c>
      <c r="B20" s="53" t="s">
        <v>90</v>
      </c>
      <c r="C20" s="53" t="s">
        <v>97</v>
      </c>
      <c r="D20" s="53" t="s">
        <v>98</v>
      </c>
      <c r="E20" s="53" t="s">
        <v>99</v>
      </c>
      <c r="F20" s="53" t="s">
        <v>100</v>
      </c>
      <c r="G20" s="53" t="s">
        <v>96</v>
      </c>
      <c r="H20" s="53" t="s">
        <v>748</v>
      </c>
    </row>
    <row r="21" spans="1:8" ht="11.25">
      <c r="A21" s="53">
        <v>20</v>
      </c>
      <c r="B21" s="53" t="s">
        <v>101</v>
      </c>
      <c r="C21" s="53" t="s">
        <v>103</v>
      </c>
      <c r="D21" s="53" t="s">
        <v>104</v>
      </c>
      <c r="E21" s="53" t="s">
        <v>105</v>
      </c>
      <c r="F21" s="53" t="s">
        <v>106</v>
      </c>
      <c r="G21" s="53" t="s">
        <v>107</v>
      </c>
      <c r="H21" s="53" t="s">
        <v>748</v>
      </c>
    </row>
    <row r="22" spans="1:8" ht="11.25">
      <c r="A22" s="53">
        <v>21</v>
      </c>
      <c r="B22" s="53" t="s">
        <v>101</v>
      </c>
      <c r="C22" s="53" t="s">
        <v>103</v>
      </c>
      <c r="D22" s="53" t="s">
        <v>104</v>
      </c>
      <c r="E22" s="53" t="s">
        <v>108</v>
      </c>
      <c r="F22" s="53" t="s">
        <v>109</v>
      </c>
      <c r="G22" s="53" t="s">
        <v>107</v>
      </c>
      <c r="H22" s="53" t="s">
        <v>748</v>
      </c>
    </row>
    <row r="23" spans="1:8" ht="11.25">
      <c r="A23" s="53">
        <v>22</v>
      </c>
      <c r="B23" s="53" t="s">
        <v>110</v>
      </c>
      <c r="C23" s="53" t="s">
        <v>112</v>
      </c>
      <c r="D23" s="53" t="s">
        <v>113</v>
      </c>
      <c r="E23" s="53" t="s">
        <v>114</v>
      </c>
      <c r="F23" s="53" t="s">
        <v>115</v>
      </c>
      <c r="G23" s="53" t="s">
        <v>116</v>
      </c>
      <c r="H23" s="53" t="s">
        <v>748</v>
      </c>
    </row>
    <row r="24" spans="1:8" ht="11.25">
      <c r="A24" s="53">
        <v>23</v>
      </c>
      <c r="B24" s="53" t="s">
        <v>117</v>
      </c>
      <c r="C24" s="53" t="s">
        <v>119</v>
      </c>
      <c r="D24" s="53" t="s">
        <v>120</v>
      </c>
      <c r="E24" s="53" t="s">
        <v>121</v>
      </c>
      <c r="F24" s="53" t="s">
        <v>122</v>
      </c>
      <c r="G24" s="53" t="s">
        <v>123</v>
      </c>
      <c r="H24" s="53" t="s">
        <v>748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362</v>
      </c>
      <c r="B1" s="48" t="s">
        <v>361</v>
      </c>
      <c r="C1" s="48" t="s">
        <v>374</v>
      </c>
    </row>
    <row r="2" spans="1:5" ht="11.25">
      <c r="A2" s="48" t="s">
        <v>23</v>
      </c>
      <c r="B2" s="48" t="s">
        <v>23</v>
      </c>
      <c r="C2" s="48" t="s">
        <v>24</v>
      </c>
      <c r="D2" s="48" t="s">
        <v>23</v>
      </c>
      <c r="E2" s="48" t="s">
        <v>920</v>
      </c>
    </row>
    <row r="3" spans="1:5" ht="11.25">
      <c r="A3" s="48" t="s">
        <v>5</v>
      </c>
      <c r="B3" s="48" t="s">
        <v>7</v>
      </c>
      <c r="C3" s="48" t="s">
        <v>8</v>
      </c>
      <c r="D3" s="48" t="s">
        <v>5</v>
      </c>
      <c r="E3" s="48" t="s">
        <v>814</v>
      </c>
    </row>
    <row r="4" spans="1:5" ht="11.25">
      <c r="A4" s="48" t="s">
        <v>5</v>
      </c>
      <c r="B4" s="48" t="s">
        <v>12</v>
      </c>
      <c r="C4" s="48" t="s">
        <v>13</v>
      </c>
      <c r="D4" s="48" t="s">
        <v>31</v>
      </c>
      <c r="E4" s="48" t="s">
        <v>815</v>
      </c>
    </row>
    <row r="5" spans="1:5" ht="11.25">
      <c r="A5" s="48" t="s">
        <v>5</v>
      </c>
      <c r="B5" s="48" t="s">
        <v>5</v>
      </c>
      <c r="C5" s="48" t="s">
        <v>6</v>
      </c>
      <c r="D5" s="48" t="s">
        <v>37</v>
      </c>
      <c r="E5" s="48" t="s">
        <v>816</v>
      </c>
    </row>
    <row r="6" spans="1:5" ht="11.25">
      <c r="A6" s="48" t="s">
        <v>5</v>
      </c>
      <c r="B6" s="48" t="s">
        <v>125</v>
      </c>
      <c r="C6" s="48" t="s">
        <v>126</v>
      </c>
      <c r="D6" s="48" t="s">
        <v>44</v>
      </c>
      <c r="E6" s="48" t="s">
        <v>817</v>
      </c>
    </row>
    <row r="7" spans="1:5" ht="11.25">
      <c r="A7" s="48" t="s">
        <v>5</v>
      </c>
      <c r="B7" s="48" t="s">
        <v>127</v>
      </c>
      <c r="C7" s="48" t="s">
        <v>128</v>
      </c>
      <c r="D7" s="48" t="s">
        <v>51</v>
      </c>
      <c r="E7" s="48" t="s">
        <v>818</v>
      </c>
    </row>
    <row r="8" spans="1:5" ht="11.25">
      <c r="A8" s="48" t="s">
        <v>5</v>
      </c>
      <c r="B8" s="48" t="s">
        <v>129</v>
      </c>
      <c r="C8" s="48" t="s">
        <v>130</v>
      </c>
      <c r="D8" s="48" t="s">
        <v>191</v>
      </c>
      <c r="E8" s="48" t="s">
        <v>819</v>
      </c>
    </row>
    <row r="9" spans="1:5" ht="11.25">
      <c r="A9" s="48" t="s">
        <v>5</v>
      </c>
      <c r="B9" s="48" t="s">
        <v>18</v>
      </c>
      <c r="C9" s="48" t="s">
        <v>19</v>
      </c>
      <c r="D9" s="48" t="s">
        <v>58</v>
      </c>
      <c r="E9" s="48" t="s">
        <v>820</v>
      </c>
    </row>
    <row r="10" spans="1:5" ht="11.25">
      <c r="A10" s="48" t="s">
        <v>5</v>
      </c>
      <c r="B10" s="48" t="s">
        <v>131</v>
      </c>
      <c r="C10" s="48" t="s">
        <v>132</v>
      </c>
      <c r="D10" s="48" t="s">
        <v>65</v>
      </c>
      <c r="E10" s="48" t="s">
        <v>821</v>
      </c>
    </row>
    <row r="11" spans="1:5" ht="11.25">
      <c r="A11" s="48" t="s">
        <v>31</v>
      </c>
      <c r="B11" s="48" t="s">
        <v>133</v>
      </c>
      <c r="C11" s="48" t="s">
        <v>134</v>
      </c>
      <c r="D11" s="48" t="s">
        <v>72</v>
      </c>
      <c r="E11" s="48" t="s">
        <v>822</v>
      </c>
    </row>
    <row r="12" spans="1:5" ht="11.25">
      <c r="A12" s="48" t="s">
        <v>31</v>
      </c>
      <c r="B12" s="48" t="s">
        <v>135</v>
      </c>
      <c r="C12" s="48" t="s">
        <v>136</v>
      </c>
      <c r="D12" s="48" t="s">
        <v>79</v>
      </c>
      <c r="E12" s="48" t="s">
        <v>823</v>
      </c>
    </row>
    <row r="13" spans="1:5" ht="11.25">
      <c r="A13" s="48" t="s">
        <v>31</v>
      </c>
      <c r="B13" s="48" t="s">
        <v>31</v>
      </c>
      <c r="C13" s="48" t="s">
        <v>32</v>
      </c>
      <c r="D13" s="48" t="s">
        <v>90</v>
      </c>
      <c r="E13" s="48" t="s">
        <v>824</v>
      </c>
    </row>
    <row r="14" spans="1:5" ht="11.25">
      <c r="A14" s="48" t="s">
        <v>31</v>
      </c>
      <c r="B14" s="48" t="s">
        <v>33</v>
      </c>
      <c r="C14" s="48" t="s">
        <v>34</v>
      </c>
      <c r="D14" s="48" t="s">
        <v>101</v>
      </c>
      <c r="E14" s="48" t="s">
        <v>825</v>
      </c>
    </row>
    <row r="15" spans="1:5" ht="11.25">
      <c r="A15" s="48" t="s">
        <v>31</v>
      </c>
      <c r="B15" s="48" t="s">
        <v>137</v>
      </c>
      <c r="C15" s="48" t="s">
        <v>138</v>
      </c>
      <c r="D15" s="48" t="s">
        <v>110</v>
      </c>
      <c r="E15" s="48" t="s">
        <v>826</v>
      </c>
    </row>
    <row r="16" spans="1:5" ht="11.25">
      <c r="A16" s="48" t="s">
        <v>31</v>
      </c>
      <c r="B16" s="48" t="s">
        <v>139</v>
      </c>
      <c r="C16" s="48" t="s">
        <v>140</v>
      </c>
      <c r="D16" s="48" t="s">
        <v>117</v>
      </c>
      <c r="E16" s="48" t="s">
        <v>827</v>
      </c>
    </row>
    <row r="17" spans="1:3" ht="11.25">
      <c r="A17" s="48" t="s">
        <v>31</v>
      </c>
      <c r="B17" s="48" t="s">
        <v>141</v>
      </c>
      <c r="C17" s="48" t="s">
        <v>142</v>
      </c>
    </row>
    <row r="18" spans="1:3" ht="11.25">
      <c r="A18" s="48" t="s">
        <v>31</v>
      </c>
      <c r="B18" s="48" t="s">
        <v>143</v>
      </c>
      <c r="C18" s="48" t="s">
        <v>144</v>
      </c>
    </row>
    <row r="19" spans="1:3" ht="11.25">
      <c r="A19" s="48" t="s">
        <v>31</v>
      </c>
      <c r="B19" s="48" t="s">
        <v>145</v>
      </c>
      <c r="C19" s="48" t="s">
        <v>146</v>
      </c>
    </row>
    <row r="20" spans="1:3" ht="11.25">
      <c r="A20" s="48" t="s">
        <v>31</v>
      </c>
      <c r="B20" s="48" t="s">
        <v>147</v>
      </c>
      <c r="C20" s="48" t="s">
        <v>148</v>
      </c>
    </row>
    <row r="21" spans="1:3" ht="11.25">
      <c r="A21" s="48" t="s">
        <v>31</v>
      </c>
      <c r="B21" s="48" t="s">
        <v>149</v>
      </c>
      <c r="C21" s="48" t="s">
        <v>150</v>
      </c>
    </row>
    <row r="22" spans="1:3" ht="11.25">
      <c r="A22" s="48" t="s">
        <v>31</v>
      </c>
      <c r="B22" s="48" t="s">
        <v>151</v>
      </c>
      <c r="C22" s="48" t="s">
        <v>152</v>
      </c>
    </row>
    <row r="23" spans="1:3" ht="11.25">
      <c r="A23" s="48" t="s">
        <v>31</v>
      </c>
      <c r="B23" s="48" t="s">
        <v>153</v>
      </c>
      <c r="C23" s="48" t="s">
        <v>154</v>
      </c>
    </row>
    <row r="24" spans="1:3" ht="11.25">
      <c r="A24" s="48" t="s">
        <v>31</v>
      </c>
      <c r="B24" s="48" t="s">
        <v>155</v>
      </c>
      <c r="C24" s="48" t="s">
        <v>156</v>
      </c>
    </row>
    <row r="25" spans="1:3" ht="11.25">
      <c r="A25" s="48" t="s">
        <v>37</v>
      </c>
      <c r="B25" s="48" t="s">
        <v>157</v>
      </c>
      <c r="C25" s="48" t="s">
        <v>158</v>
      </c>
    </row>
    <row r="26" spans="1:3" ht="11.25">
      <c r="A26" s="48" t="s">
        <v>37</v>
      </c>
      <c r="B26" s="48" t="s">
        <v>159</v>
      </c>
      <c r="C26" s="48" t="s">
        <v>160</v>
      </c>
    </row>
    <row r="27" spans="1:3" ht="11.25">
      <c r="A27" s="48" t="s">
        <v>37</v>
      </c>
      <c r="B27" s="48" t="s">
        <v>161</v>
      </c>
      <c r="C27" s="48" t="s">
        <v>162</v>
      </c>
    </row>
    <row r="28" spans="1:3" ht="11.25">
      <c r="A28" s="48" t="s">
        <v>37</v>
      </c>
      <c r="B28" s="48" t="s">
        <v>163</v>
      </c>
      <c r="C28" s="48" t="s">
        <v>164</v>
      </c>
    </row>
    <row r="29" spans="1:3" ht="11.25">
      <c r="A29" s="48" t="s">
        <v>37</v>
      </c>
      <c r="B29" s="48" t="s">
        <v>37</v>
      </c>
      <c r="C29" s="48" t="s">
        <v>38</v>
      </c>
    </row>
    <row r="30" spans="1:3" ht="11.25">
      <c r="A30" s="48" t="s">
        <v>37</v>
      </c>
      <c r="B30" s="48" t="s">
        <v>39</v>
      </c>
      <c r="C30" s="48" t="s">
        <v>40</v>
      </c>
    </row>
    <row r="31" spans="1:3" ht="11.25">
      <c r="A31" s="48" t="s">
        <v>37</v>
      </c>
      <c r="B31" s="48" t="s">
        <v>165</v>
      </c>
      <c r="C31" s="48" t="s">
        <v>166</v>
      </c>
    </row>
    <row r="32" spans="1:3" ht="11.25">
      <c r="A32" s="48" t="s">
        <v>37</v>
      </c>
      <c r="B32" s="48" t="s">
        <v>167</v>
      </c>
      <c r="C32" s="48" t="s">
        <v>168</v>
      </c>
    </row>
    <row r="33" spans="1:3" ht="11.25">
      <c r="A33" s="48" t="s">
        <v>37</v>
      </c>
      <c r="B33" s="48" t="s">
        <v>169</v>
      </c>
      <c r="C33" s="48" t="s">
        <v>170</v>
      </c>
    </row>
    <row r="34" spans="1:3" ht="11.25">
      <c r="A34" s="48" t="s">
        <v>37</v>
      </c>
      <c r="B34" s="48" t="s">
        <v>171</v>
      </c>
      <c r="C34" s="48" t="s">
        <v>172</v>
      </c>
    </row>
    <row r="35" spans="1:3" ht="11.25">
      <c r="A35" s="48" t="s">
        <v>44</v>
      </c>
      <c r="B35" s="48" t="s">
        <v>46</v>
      </c>
      <c r="C35" s="48" t="s">
        <v>47</v>
      </c>
    </row>
    <row r="36" spans="1:3" ht="11.25">
      <c r="A36" s="48" t="s">
        <v>44</v>
      </c>
      <c r="B36" s="48" t="s">
        <v>173</v>
      </c>
      <c r="C36" s="48" t="s">
        <v>174</v>
      </c>
    </row>
    <row r="37" spans="1:3" ht="11.25">
      <c r="A37" s="48" t="s">
        <v>44</v>
      </c>
      <c r="B37" s="48" t="s">
        <v>175</v>
      </c>
      <c r="C37" s="48" t="s">
        <v>176</v>
      </c>
    </row>
    <row r="38" spans="1:3" ht="11.25">
      <c r="A38" s="48" t="s">
        <v>44</v>
      </c>
      <c r="B38" s="48" t="s">
        <v>44</v>
      </c>
      <c r="C38" s="48" t="s">
        <v>45</v>
      </c>
    </row>
    <row r="39" spans="1:3" ht="11.25">
      <c r="A39" s="48" t="s">
        <v>44</v>
      </c>
      <c r="B39" s="48" t="s">
        <v>177</v>
      </c>
      <c r="C39" s="48" t="s">
        <v>178</v>
      </c>
    </row>
    <row r="40" spans="1:3" ht="11.25">
      <c r="A40" s="48" t="s">
        <v>44</v>
      </c>
      <c r="B40" s="48" t="s">
        <v>179</v>
      </c>
      <c r="C40" s="48" t="s">
        <v>180</v>
      </c>
    </row>
    <row r="41" spans="1:3" ht="11.25">
      <c r="A41" s="48" t="s">
        <v>51</v>
      </c>
      <c r="B41" s="48" t="s">
        <v>181</v>
      </c>
      <c r="C41" s="48" t="s">
        <v>182</v>
      </c>
    </row>
    <row r="42" spans="1:3" ht="11.25">
      <c r="A42" s="48" t="s">
        <v>51</v>
      </c>
      <c r="B42" s="48" t="s">
        <v>51</v>
      </c>
      <c r="C42" s="48" t="s">
        <v>52</v>
      </c>
    </row>
    <row r="43" spans="1:3" ht="11.25">
      <c r="A43" s="48" t="s">
        <v>51</v>
      </c>
      <c r="B43" s="48" t="s">
        <v>53</v>
      </c>
      <c r="C43" s="48" t="s">
        <v>54</v>
      </c>
    </row>
    <row r="44" spans="1:3" ht="11.25">
      <c r="A44" s="48" t="s">
        <v>51</v>
      </c>
      <c r="B44" s="48" t="s">
        <v>183</v>
      </c>
      <c r="C44" s="48" t="s">
        <v>184</v>
      </c>
    </row>
    <row r="45" spans="1:3" ht="11.25">
      <c r="A45" s="48" t="s">
        <v>51</v>
      </c>
      <c r="B45" s="48" t="s">
        <v>185</v>
      </c>
      <c r="C45" s="48" t="s">
        <v>186</v>
      </c>
    </row>
    <row r="46" spans="1:3" ht="11.25">
      <c r="A46" s="48" t="s">
        <v>51</v>
      </c>
      <c r="B46" s="48" t="s">
        <v>187</v>
      </c>
      <c r="C46" s="48" t="s">
        <v>188</v>
      </c>
    </row>
    <row r="47" spans="1:3" ht="11.25">
      <c r="A47" s="48" t="s">
        <v>51</v>
      </c>
      <c r="B47" s="48" t="s">
        <v>189</v>
      </c>
      <c r="C47" s="48" t="s">
        <v>190</v>
      </c>
    </row>
    <row r="48" spans="1:3" ht="11.25">
      <c r="A48" s="48" t="s">
        <v>191</v>
      </c>
      <c r="B48" s="48" t="s">
        <v>191</v>
      </c>
      <c r="C48" s="48" t="s">
        <v>192</v>
      </c>
    </row>
    <row r="49" spans="1:3" ht="11.25">
      <c r="A49" s="48" t="s">
        <v>58</v>
      </c>
      <c r="B49" s="48" t="s">
        <v>60</v>
      </c>
      <c r="C49" s="48" t="s">
        <v>61</v>
      </c>
    </row>
    <row r="50" spans="1:3" ht="11.25">
      <c r="A50" s="48" t="s">
        <v>58</v>
      </c>
      <c r="B50" s="48" t="s">
        <v>193</v>
      </c>
      <c r="C50" s="48" t="s">
        <v>194</v>
      </c>
    </row>
    <row r="51" spans="1:3" ht="11.25">
      <c r="A51" s="48" t="s">
        <v>58</v>
      </c>
      <c r="B51" s="48" t="s">
        <v>195</v>
      </c>
      <c r="C51" s="48" t="s">
        <v>196</v>
      </c>
    </row>
    <row r="52" spans="1:3" ht="11.25">
      <c r="A52" s="48" t="s">
        <v>58</v>
      </c>
      <c r="B52" s="48" t="s">
        <v>197</v>
      </c>
      <c r="C52" s="48" t="s">
        <v>198</v>
      </c>
    </row>
    <row r="53" spans="1:3" ht="11.25">
      <c r="A53" s="48" t="s">
        <v>58</v>
      </c>
      <c r="B53" s="48" t="s">
        <v>199</v>
      </c>
      <c r="C53" s="48" t="s">
        <v>200</v>
      </c>
    </row>
    <row r="54" spans="1:3" ht="11.25">
      <c r="A54" s="48" t="s">
        <v>58</v>
      </c>
      <c r="B54" s="48" t="s">
        <v>58</v>
      </c>
      <c r="C54" s="48" t="s">
        <v>59</v>
      </c>
    </row>
    <row r="55" spans="1:3" ht="11.25">
      <c r="A55" s="48" t="s">
        <v>58</v>
      </c>
      <c r="B55" s="48" t="s">
        <v>201</v>
      </c>
      <c r="C55" s="48" t="s">
        <v>202</v>
      </c>
    </row>
    <row r="56" spans="1:3" ht="11.25">
      <c r="A56" s="48" t="s">
        <v>58</v>
      </c>
      <c r="B56" s="48" t="s">
        <v>203</v>
      </c>
      <c r="C56" s="48" t="s">
        <v>204</v>
      </c>
    </row>
    <row r="57" spans="1:3" ht="11.25">
      <c r="A57" s="48" t="s">
        <v>65</v>
      </c>
      <c r="B57" s="48" t="s">
        <v>205</v>
      </c>
      <c r="C57" s="48" t="s">
        <v>206</v>
      </c>
    </row>
    <row r="58" spans="1:3" ht="11.25">
      <c r="A58" s="48" t="s">
        <v>65</v>
      </c>
      <c r="B58" s="48" t="s">
        <v>207</v>
      </c>
      <c r="C58" s="48" t="s">
        <v>208</v>
      </c>
    </row>
    <row r="59" spans="1:3" ht="11.25">
      <c r="A59" s="48" t="s">
        <v>65</v>
      </c>
      <c r="B59" s="48" t="s">
        <v>209</v>
      </c>
      <c r="C59" s="48" t="s">
        <v>210</v>
      </c>
    </row>
    <row r="60" spans="1:3" ht="11.25">
      <c r="A60" s="48" t="s">
        <v>65</v>
      </c>
      <c r="B60" s="48" t="s">
        <v>327</v>
      </c>
      <c r="C60" s="48" t="s">
        <v>211</v>
      </c>
    </row>
    <row r="61" spans="1:3" ht="11.25">
      <c r="A61" s="48" t="s">
        <v>65</v>
      </c>
      <c r="B61" s="48" t="s">
        <v>212</v>
      </c>
      <c r="C61" s="48" t="s">
        <v>213</v>
      </c>
    </row>
    <row r="62" spans="1:3" ht="11.25">
      <c r="A62" s="48" t="s">
        <v>65</v>
      </c>
      <c r="B62" s="48" t="s">
        <v>214</v>
      </c>
      <c r="C62" s="48" t="s">
        <v>215</v>
      </c>
    </row>
    <row r="63" spans="1:3" ht="11.25">
      <c r="A63" s="48" t="s">
        <v>65</v>
      </c>
      <c r="B63" s="48" t="s">
        <v>65</v>
      </c>
      <c r="C63" s="48" t="s">
        <v>66</v>
      </c>
    </row>
    <row r="64" spans="1:3" ht="11.25">
      <c r="A64" s="48" t="s">
        <v>65</v>
      </c>
      <c r="B64" s="48" t="s">
        <v>67</v>
      </c>
      <c r="C64" s="48" t="s">
        <v>68</v>
      </c>
    </row>
    <row r="65" spans="1:3" ht="11.25">
      <c r="A65" s="48" t="s">
        <v>65</v>
      </c>
      <c r="B65" s="48" t="s">
        <v>216</v>
      </c>
      <c r="C65" s="48" t="s">
        <v>217</v>
      </c>
    </row>
    <row r="66" spans="1:3" ht="11.25">
      <c r="A66" s="48" t="s">
        <v>72</v>
      </c>
      <c r="B66" s="48" t="s">
        <v>218</v>
      </c>
      <c r="C66" s="48" t="s">
        <v>219</v>
      </c>
    </row>
    <row r="67" spans="1:3" ht="11.25">
      <c r="A67" s="48" t="s">
        <v>72</v>
      </c>
      <c r="B67" s="48" t="s">
        <v>220</v>
      </c>
      <c r="C67" s="48" t="s">
        <v>221</v>
      </c>
    </row>
    <row r="68" spans="1:3" ht="11.25">
      <c r="A68" s="48" t="s">
        <v>72</v>
      </c>
      <c r="B68" s="48" t="s">
        <v>222</v>
      </c>
      <c r="C68" s="48" t="s">
        <v>223</v>
      </c>
    </row>
    <row r="69" spans="1:3" ht="11.25">
      <c r="A69" s="48" t="s">
        <v>72</v>
      </c>
      <c r="B69" s="48" t="s">
        <v>224</v>
      </c>
      <c r="C69" s="48" t="s">
        <v>225</v>
      </c>
    </row>
    <row r="70" spans="1:3" ht="11.25">
      <c r="A70" s="48" t="s">
        <v>72</v>
      </c>
      <c r="B70" s="48" t="s">
        <v>226</v>
      </c>
      <c r="C70" s="48" t="s">
        <v>227</v>
      </c>
    </row>
    <row r="71" spans="1:3" ht="11.25">
      <c r="A71" s="48" t="s">
        <v>72</v>
      </c>
      <c r="B71" s="48" t="s">
        <v>74</v>
      </c>
      <c r="C71" s="48" t="s">
        <v>75</v>
      </c>
    </row>
    <row r="72" spans="1:3" ht="11.25">
      <c r="A72" s="48" t="s">
        <v>72</v>
      </c>
      <c r="B72" s="48" t="s">
        <v>228</v>
      </c>
      <c r="C72" s="48" t="s">
        <v>229</v>
      </c>
    </row>
    <row r="73" spans="1:3" ht="11.25">
      <c r="A73" s="48" t="s">
        <v>72</v>
      </c>
      <c r="B73" s="48" t="s">
        <v>72</v>
      </c>
      <c r="C73" s="48" t="s">
        <v>73</v>
      </c>
    </row>
    <row r="74" spans="1:3" ht="11.25">
      <c r="A74" s="48" t="s">
        <v>72</v>
      </c>
      <c r="B74" s="48" t="s">
        <v>230</v>
      </c>
      <c r="C74" s="48" t="s">
        <v>231</v>
      </c>
    </row>
    <row r="75" spans="1:3" ht="11.25">
      <c r="A75" s="48" t="s">
        <v>72</v>
      </c>
      <c r="B75" s="48" t="s">
        <v>232</v>
      </c>
      <c r="C75" s="48" t="s">
        <v>233</v>
      </c>
    </row>
    <row r="76" spans="1:3" ht="11.25">
      <c r="A76" s="48" t="s">
        <v>79</v>
      </c>
      <c r="B76" s="48" t="s">
        <v>234</v>
      </c>
      <c r="C76" s="48" t="s">
        <v>235</v>
      </c>
    </row>
    <row r="77" spans="1:3" ht="11.25">
      <c r="A77" s="48" t="s">
        <v>79</v>
      </c>
      <c r="B77" s="48" t="s">
        <v>236</v>
      </c>
      <c r="C77" s="48" t="s">
        <v>237</v>
      </c>
    </row>
    <row r="78" spans="1:3" ht="11.25">
      <c r="A78" s="48" t="s">
        <v>79</v>
      </c>
      <c r="B78" s="48" t="s">
        <v>238</v>
      </c>
      <c r="C78" s="48" t="s">
        <v>239</v>
      </c>
    </row>
    <row r="79" spans="1:3" ht="11.25">
      <c r="A79" s="48" t="s">
        <v>79</v>
      </c>
      <c r="B79" s="48" t="s">
        <v>240</v>
      </c>
      <c r="C79" s="48" t="s">
        <v>241</v>
      </c>
    </row>
    <row r="80" spans="1:3" ht="11.25">
      <c r="A80" s="48" t="s">
        <v>79</v>
      </c>
      <c r="B80" s="48" t="s">
        <v>242</v>
      </c>
      <c r="C80" s="48" t="s">
        <v>243</v>
      </c>
    </row>
    <row r="81" spans="1:3" ht="11.25">
      <c r="A81" s="48" t="s">
        <v>79</v>
      </c>
      <c r="B81" s="48" t="s">
        <v>244</v>
      </c>
      <c r="C81" s="48" t="s">
        <v>245</v>
      </c>
    </row>
    <row r="82" spans="1:3" ht="11.25">
      <c r="A82" s="48" t="s">
        <v>79</v>
      </c>
      <c r="B82" s="48" t="s">
        <v>81</v>
      </c>
      <c r="C82" s="48" t="s">
        <v>82</v>
      </c>
    </row>
    <row r="83" spans="1:3" ht="11.25">
      <c r="A83" s="48" t="s">
        <v>79</v>
      </c>
      <c r="B83" s="48" t="s">
        <v>246</v>
      </c>
      <c r="C83" s="48" t="s">
        <v>247</v>
      </c>
    </row>
    <row r="84" spans="1:3" ht="11.25">
      <c r="A84" s="48" t="s">
        <v>79</v>
      </c>
      <c r="B84" s="48" t="s">
        <v>248</v>
      </c>
      <c r="C84" s="48" t="s">
        <v>249</v>
      </c>
    </row>
    <row r="85" spans="1:3" ht="11.25">
      <c r="A85" s="48" t="s">
        <v>79</v>
      </c>
      <c r="B85" s="48" t="s">
        <v>79</v>
      </c>
      <c r="C85" s="48" t="s">
        <v>80</v>
      </c>
    </row>
    <row r="86" spans="1:3" ht="11.25">
      <c r="A86" s="48" t="s">
        <v>79</v>
      </c>
      <c r="B86" s="48" t="s">
        <v>250</v>
      </c>
      <c r="C86" s="48" t="s">
        <v>251</v>
      </c>
    </row>
    <row r="87" spans="1:3" ht="11.25">
      <c r="A87" s="48" t="s">
        <v>79</v>
      </c>
      <c r="B87" s="48" t="s">
        <v>252</v>
      </c>
      <c r="C87" s="48" t="s">
        <v>253</v>
      </c>
    </row>
    <row r="88" spans="1:3" ht="11.25">
      <c r="A88" s="48" t="s">
        <v>90</v>
      </c>
      <c r="B88" s="48" t="s">
        <v>254</v>
      </c>
      <c r="C88" s="48" t="s">
        <v>255</v>
      </c>
    </row>
    <row r="89" spans="1:3" ht="11.25">
      <c r="A89" s="48" t="s">
        <v>90</v>
      </c>
      <c r="B89" s="48" t="s">
        <v>256</v>
      </c>
      <c r="C89" s="48" t="s">
        <v>257</v>
      </c>
    </row>
    <row r="90" spans="1:3" ht="11.25">
      <c r="A90" s="48" t="s">
        <v>90</v>
      </c>
      <c r="B90" s="48" t="s">
        <v>92</v>
      </c>
      <c r="C90" s="48" t="s">
        <v>93</v>
      </c>
    </row>
    <row r="91" spans="1:3" ht="11.25">
      <c r="A91" s="48" t="s">
        <v>90</v>
      </c>
      <c r="B91" s="48" t="s">
        <v>97</v>
      </c>
      <c r="C91" s="48" t="s">
        <v>98</v>
      </c>
    </row>
    <row r="92" spans="1:3" ht="11.25">
      <c r="A92" s="48" t="s">
        <v>90</v>
      </c>
      <c r="B92" s="48" t="s">
        <v>258</v>
      </c>
      <c r="C92" s="48" t="s">
        <v>259</v>
      </c>
    </row>
    <row r="93" spans="1:3" ht="11.25">
      <c r="A93" s="48" t="s">
        <v>90</v>
      </c>
      <c r="B93" s="48" t="s">
        <v>260</v>
      </c>
      <c r="C93" s="48" t="s">
        <v>261</v>
      </c>
    </row>
    <row r="94" spans="1:3" ht="11.25">
      <c r="A94" s="48" t="s">
        <v>90</v>
      </c>
      <c r="B94" s="48" t="s">
        <v>262</v>
      </c>
      <c r="C94" s="48" t="s">
        <v>263</v>
      </c>
    </row>
    <row r="95" spans="1:3" ht="11.25">
      <c r="A95" s="48" t="s">
        <v>90</v>
      </c>
      <c r="B95" s="48" t="s">
        <v>264</v>
      </c>
      <c r="C95" s="48" t="s">
        <v>265</v>
      </c>
    </row>
    <row r="96" spans="1:3" ht="11.25">
      <c r="A96" s="48" t="s">
        <v>90</v>
      </c>
      <c r="B96" s="48" t="s">
        <v>90</v>
      </c>
      <c r="C96" s="48" t="s">
        <v>91</v>
      </c>
    </row>
    <row r="97" spans="1:3" ht="11.25">
      <c r="A97" s="48" t="s">
        <v>101</v>
      </c>
      <c r="B97" s="48" t="s">
        <v>266</v>
      </c>
      <c r="C97" s="48" t="s">
        <v>267</v>
      </c>
    </row>
    <row r="98" spans="1:3" ht="11.25">
      <c r="A98" s="48" t="s">
        <v>101</v>
      </c>
      <c r="B98" s="48" t="s">
        <v>268</v>
      </c>
      <c r="C98" s="48" t="s">
        <v>269</v>
      </c>
    </row>
    <row r="99" spans="1:3" ht="11.25">
      <c r="A99" s="48" t="s">
        <v>101</v>
      </c>
      <c r="B99" s="48" t="s">
        <v>270</v>
      </c>
      <c r="C99" s="48" t="s">
        <v>271</v>
      </c>
    </row>
    <row r="100" spans="1:3" ht="11.25">
      <c r="A100" s="48" t="s">
        <v>101</v>
      </c>
      <c r="B100" s="48" t="s">
        <v>272</v>
      </c>
      <c r="C100" s="48" t="s">
        <v>273</v>
      </c>
    </row>
    <row r="101" spans="1:3" ht="11.25">
      <c r="A101" s="48" t="s">
        <v>101</v>
      </c>
      <c r="B101" s="48" t="s">
        <v>103</v>
      </c>
      <c r="C101" s="48" t="s">
        <v>104</v>
      </c>
    </row>
    <row r="102" spans="1:3" ht="11.25">
      <c r="A102" s="48" t="s">
        <v>101</v>
      </c>
      <c r="B102" s="48" t="s">
        <v>274</v>
      </c>
      <c r="C102" s="48" t="s">
        <v>275</v>
      </c>
    </row>
    <row r="103" spans="1:3" ht="11.25">
      <c r="A103" s="48" t="s">
        <v>101</v>
      </c>
      <c r="B103" s="48" t="s">
        <v>101</v>
      </c>
      <c r="C103" s="48" t="s">
        <v>102</v>
      </c>
    </row>
    <row r="104" spans="1:3" ht="11.25">
      <c r="A104" s="48" t="s">
        <v>101</v>
      </c>
      <c r="B104" s="48" t="s">
        <v>276</v>
      </c>
      <c r="C104" s="48" t="s">
        <v>277</v>
      </c>
    </row>
    <row r="105" spans="1:3" ht="11.25">
      <c r="A105" s="48" t="s">
        <v>110</v>
      </c>
      <c r="B105" s="48" t="s">
        <v>278</v>
      </c>
      <c r="C105" s="48" t="s">
        <v>279</v>
      </c>
    </row>
    <row r="106" spans="1:3" ht="11.25">
      <c r="A106" s="48" t="s">
        <v>110</v>
      </c>
      <c r="B106" s="48" t="s">
        <v>280</v>
      </c>
      <c r="C106" s="48" t="s">
        <v>281</v>
      </c>
    </row>
    <row r="107" spans="1:3" ht="11.25">
      <c r="A107" s="48" t="s">
        <v>110</v>
      </c>
      <c r="B107" s="48" t="s">
        <v>282</v>
      </c>
      <c r="C107" s="48" t="s">
        <v>283</v>
      </c>
    </row>
    <row r="108" spans="1:3" ht="11.25">
      <c r="A108" s="48" t="s">
        <v>110</v>
      </c>
      <c r="B108" s="48" t="s">
        <v>284</v>
      </c>
      <c r="C108" s="48" t="s">
        <v>285</v>
      </c>
    </row>
    <row r="109" spans="1:3" ht="11.25">
      <c r="A109" s="48" t="s">
        <v>110</v>
      </c>
      <c r="B109" s="48" t="s">
        <v>286</v>
      </c>
      <c r="C109" s="48" t="s">
        <v>287</v>
      </c>
    </row>
    <row r="110" spans="1:3" ht="11.25">
      <c r="A110" s="48" t="s">
        <v>110</v>
      </c>
      <c r="B110" s="48" t="s">
        <v>141</v>
      </c>
      <c r="C110" s="48" t="s">
        <v>288</v>
      </c>
    </row>
    <row r="111" spans="1:3" ht="11.25">
      <c r="A111" s="48" t="s">
        <v>110</v>
      </c>
      <c r="B111" s="48" t="s">
        <v>327</v>
      </c>
      <c r="C111" s="48" t="s">
        <v>289</v>
      </c>
    </row>
    <row r="112" spans="1:3" ht="11.25">
      <c r="A112" s="48" t="s">
        <v>110</v>
      </c>
      <c r="B112" s="48" t="s">
        <v>290</v>
      </c>
      <c r="C112" s="48" t="s">
        <v>291</v>
      </c>
    </row>
    <row r="113" spans="1:3" ht="11.25">
      <c r="A113" s="48" t="s">
        <v>110</v>
      </c>
      <c r="B113" s="48" t="s">
        <v>292</v>
      </c>
      <c r="C113" s="48" t="s">
        <v>293</v>
      </c>
    </row>
    <row r="114" spans="1:3" ht="11.25">
      <c r="A114" s="48" t="s">
        <v>110</v>
      </c>
      <c r="B114" s="48" t="s">
        <v>294</v>
      </c>
      <c r="C114" s="48" t="s">
        <v>295</v>
      </c>
    </row>
    <row r="115" spans="1:3" ht="11.25">
      <c r="A115" s="48" t="s">
        <v>110</v>
      </c>
      <c r="B115" s="48" t="s">
        <v>110</v>
      </c>
      <c r="C115" s="48" t="s">
        <v>111</v>
      </c>
    </row>
    <row r="116" spans="1:3" ht="11.25">
      <c r="A116" s="48" t="s">
        <v>110</v>
      </c>
      <c r="B116" s="48" t="s">
        <v>112</v>
      </c>
      <c r="C116" s="48" t="s">
        <v>113</v>
      </c>
    </row>
    <row r="117" spans="1:3" ht="11.25">
      <c r="A117" s="48" t="s">
        <v>117</v>
      </c>
      <c r="B117" s="48" t="s">
        <v>296</v>
      </c>
      <c r="C117" s="48" t="s">
        <v>297</v>
      </c>
    </row>
    <row r="118" spans="1:3" ht="11.25">
      <c r="A118" s="48" t="s">
        <v>117</v>
      </c>
      <c r="B118" s="48" t="s">
        <v>298</v>
      </c>
      <c r="C118" s="48" t="s">
        <v>299</v>
      </c>
    </row>
    <row r="119" spans="1:3" ht="11.25">
      <c r="A119" s="48" t="s">
        <v>117</v>
      </c>
      <c r="B119" s="48" t="s">
        <v>300</v>
      </c>
      <c r="C119" s="48" t="s">
        <v>301</v>
      </c>
    </row>
    <row r="120" spans="1:3" ht="11.25">
      <c r="A120" s="48" t="s">
        <v>117</v>
      </c>
      <c r="B120" s="48" t="s">
        <v>302</v>
      </c>
      <c r="C120" s="48" t="s">
        <v>303</v>
      </c>
    </row>
    <row r="121" spans="1:3" ht="11.25">
      <c r="A121" s="48" t="s">
        <v>117</v>
      </c>
      <c r="B121" s="48" t="s">
        <v>304</v>
      </c>
      <c r="C121" s="48" t="s">
        <v>305</v>
      </c>
    </row>
    <row r="122" spans="1:3" ht="11.25">
      <c r="A122" s="48" t="s">
        <v>117</v>
      </c>
      <c r="B122" s="48" t="s">
        <v>306</v>
      </c>
      <c r="C122" s="48" t="s">
        <v>307</v>
      </c>
    </row>
    <row r="123" spans="1:3" ht="11.25">
      <c r="A123" s="48" t="s">
        <v>117</v>
      </c>
      <c r="B123" s="48" t="s">
        <v>308</v>
      </c>
      <c r="C123" s="48" t="s">
        <v>309</v>
      </c>
    </row>
    <row r="124" spans="1:3" ht="11.25">
      <c r="A124" s="48" t="s">
        <v>117</v>
      </c>
      <c r="B124" s="48" t="s">
        <v>310</v>
      </c>
      <c r="C124" s="48" t="s">
        <v>311</v>
      </c>
    </row>
    <row r="125" spans="1:3" ht="11.25">
      <c r="A125" s="48" t="s">
        <v>117</v>
      </c>
      <c r="B125" s="48" t="s">
        <v>312</v>
      </c>
      <c r="C125" s="48" t="s">
        <v>313</v>
      </c>
    </row>
    <row r="126" spans="1:3" ht="11.25">
      <c r="A126" s="48" t="s">
        <v>117</v>
      </c>
      <c r="B126" s="48" t="s">
        <v>314</v>
      </c>
      <c r="C126" s="48" t="s">
        <v>315</v>
      </c>
    </row>
    <row r="127" spans="1:3" ht="11.25">
      <c r="A127" s="48" t="s">
        <v>117</v>
      </c>
      <c r="B127" s="48" t="s">
        <v>316</v>
      </c>
      <c r="C127" s="48" t="s">
        <v>317</v>
      </c>
    </row>
    <row r="128" spans="1:3" ht="11.25">
      <c r="A128" s="48" t="s">
        <v>117</v>
      </c>
      <c r="B128" s="48" t="s">
        <v>318</v>
      </c>
      <c r="C128" s="48" t="s">
        <v>319</v>
      </c>
    </row>
    <row r="129" spans="1:3" ht="11.25">
      <c r="A129" s="48" t="s">
        <v>117</v>
      </c>
      <c r="B129" s="48" t="s">
        <v>117</v>
      </c>
      <c r="C129" s="48" t="s">
        <v>118</v>
      </c>
    </row>
    <row r="130" spans="1:3" ht="11.25">
      <c r="A130" s="48" t="s">
        <v>117</v>
      </c>
      <c r="B130" s="48" t="s">
        <v>119</v>
      </c>
      <c r="C130" s="48" t="s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G30" sqref="G30"/>
    </sheetView>
  </sheetViews>
  <sheetFormatPr defaultColWidth="9.140625" defaultRowHeight="11.25"/>
  <cols>
    <col min="1" max="1" width="17.57421875" style="131" hidden="1" customWidth="1"/>
    <col min="2" max="2" width="17.57421875" style="132" hidden="1" customWidth="1"/>
    <col min="3" max="3" width="2.7109375" style="133" customWidth="1"/>
    <col min="4" max="4" width="2.7109375" style="139" customWidth="1"/>
    <col min="5" max="5" width="35.7109375" style="139" customWidth="1"/>
    <col min="6" max="6" width="21.57421875" style="139" customWidth="1"/>
    <col min="7" max="7" width="40.7109375" style="180" customWidth="1"/>
    <col min="8" max="8" width="32.7109375" style="139" customWidth="1"/>
    <col min="9" max="10" width="2.7109375" style="139" customWidth="1"/>
    <col min="11" max="16384" width="9.140625" style="139" customWidth="1"/>
  </cols>
  <sheetData>
    <row r="1" spans="1:7" s="133" customFormat="1" ht="35.25" customHeight="1" hidden="1">
      <c r="A1" s="131" t="str">
        <f>region_name</f>
        <v>Республика Калмыкия</v>
      </c>
      <c r="B1" s="132">
        <f>IF(god="","Не определено",god)</f>
        <v>2012</v>
      </c>
      <c r="C1" s="133" t="str">
        <f>org&amp;"_INN:"&amp;inn&amp;"_KPP:"&amp;kpp</f>
        <v>Муниципальное унитарное предприятие "Элиставодоканал" г. Элиста_INN:0816016069_KPP:081601001</v>
      </c>
      <c r="G1" s="134"/>
    </row>
    <row r="2" spans="1:7" s="133" customFormat="1" ht="11.25" customHeight="1">
      <c r="A2" s="131" t="str">
        <f>IF(org="","Не определено",org)</f>
        <v>Муниципальное унитарное предприятие "Элиставодоканал" г. Элиста</v>
      </c>
      <c r="B2" s="132" t="str">
        <f>IF(inn="","Не определено",inn)</f>
        <v>0816016069</v>
      </c>
      <c r="G2" s="134"/>
    </row>
    <row r="3" spans="1:9" ht="12.75" customHeight="1" thickBot="1">
      <c r="A3" s="131" t="str">
        <f>IF(mo="","Не определено",mo)</f>
        <v>Город Элиста</v>
      </c>
      <c r="B3" s="132" t="str">
        <f>IF(oktmo="","Не определено",oktmo)</f>
        <v>85701000</v>
      </c>
      <c r="D3" s="135"/>
      <c r="E3" s="136"/>
      <c r="F3" s="137"/>
      <c r="G3" s="405" t="str">
        <f>version</f>
        <v>Версия 4.0</v>
      </c>
      <c r="H3" s="405"/>
      <c r="I3" s="138"/>
    </row>
    <row r="4" spans="1:9" ht="30" customHeight="1" thickBot="1">
      <c r="A4" s="131" t="str">
        <f>IF(fil="","Не определено",fil)</f>
        <v>Не определено</v>
      </c>
      <c r="B4" s="132" t="str">
        <f>IF(kpp="","Не определено",kpp)</f>
        <v>081601001</v>
      </c>
      <c r="D4" s="140"/>
      <c r="E4" s="406" t="s">
        <v>968</v>
      </c>
      <c r="F4" s="407"/>
      <c r="G4" s="408"/>
      <c r="H4" s="141"/>
      <c r="I4" s="142"/>
    </row>
    <row r="5" spans="4:9" ht="12" thickBot="1">
      <c r="D5" s="140"/>
      <c r="E5" s="141"/>
      <c r="F5" s="141"/>
      <c r="G5" s="143"/>
      <c r="H5" s="141"/>
      <c r="I5" s="142"/>
    </row>
    <row r="6" spans="4:9" ht="16.5" customHeight="1">
      <c r="D6" s="140"/>
      <c r="E6" s="409" t="s">
        <v>440</v>
      </c>
      <c r="F6" s="410"/>
      <c r="G6" s="144"/>
      <c r="H6" s="145" t="s">
        <v>443</v>
      </c>
      <c r="I6" s="142"/>
    </row>
    <row r="7" spans="1:9" ht="24.75" customHeight="1" thickBot="1">
      <c r="A7" s="146"/>
      <c r="D7" s="140"/>
      <c r="E7" s="411" t="str">
        <f>region_name</f>
        <v>Республика Калмыкия</v>
      </c>
      <c r="F7" s="412"/>
      <c r="G7" s="143"/>
      <c r="H7" s="147" t="s">
        <v>320</v>
      </c>
      <c r="I7" s="142"/>
    </row>
    <row r="8" spans="1:9" ht="12" customHeight="1" thickBot="1">
      <c r="A8" s="146"/>
      <c r="D8" s="148"/>
      <c r="E8" s="149"/>
      <c r="F8" s="150"/>
      <c r="G8" s="143"/>
      <c r="H8" s="150"/>
      <c r="I8" s="142"/>
    </row>
    <row r="9" spans="4:9" ht="30" customHeight="1" thickBot="1">
      <c r="D9" s="148"/>
      <c r="E9" s="181" t="s">
        <v>971</v>
      </c>
      <c r="F9" s="152">
        <v>2012</v>
      </c>
      <c r="G9" s="143"/>
      <c r="H9" s="150"/>
      <c r="I9" s="142"/>
    </row>
    <row r="10" spans="4:9" ht="12" customHeight="1" thickBot="1">
      <c r="D10" s="148"/>
      <c r="E10" s="153"/>
      <c r="F10" s="141"/>
      <c r="G10" s="143"/>
      <c r="H10" s="150"/>
      <c r="I10" s="142"/>
    </row>
    <row r="11" spans="1:9" ht="37.5" customHeight="1" thickBot="1">
      <c r="A11" s="131" t="s">
        <v>444</v>
      </c>
      <c r="B11" s="132" t="s">
        <v>926</v>
      </c>
      <c r="D11" s="148"/>
      <c r="E11" s="181" t="s">
        <v>445</v>
      </c>
      <c r="F11" s="156" t="s">
        <v>923</v>
      </c>
      <c r="G11" s="143"/>
      <c r="H11" s="150"/>
      <c r="I11" s="142"/>
    </row>
    <row r="12" spans="1:9" ht="23.25" customHeight="1" thickBot="1">
      <c r="A12" s="131">
        <v>66</v>
      </c>
      <c r="D12" s="148"/>
      <c r="E12" s="153"/>
      <c r="F12" s="154"/>
      <c r="G12" s="154"/>
      <c r="H12" s="155"/>
      <c r="I12" s="142"/>
    </row>
    <row r="13" spans="4:10" ht="32.25" customHeight="1" thickBot="1">
      <c r="D13" s="148"/>
      <c r="E13" s="182" t="s">
        <v>981</v>
      </c>
      <c r="F13" s="413" t="s">
        <v>28</v>
      </c>
      <c r="G13" s="414"/>
      <c r="H13" s="162" t="s">
        <v>124</v>
      </c>
      <c r="I13" s="142"/>
      <c r="J13" s="157"/>
    </row>
    <row r="14" spans="4:9" ht="15" customHeight="1" hidden="1">
      <c r="D14" s="148"/>
      <c r="E14" s="158"/>
      <c r="F14" s="159"/>
      <c r="G14" s="154"/>
      <c r="H14" s="155"/>
      <c r="I14" s="142"/>
    </row>
    <row r="15" spans="4:9" ht="24.75" customHeight="1" hidden="1" thickBot="1">
      <c r="D15" s="148"/>
      <c r="E15" s="182" t="s">
        <v>446</v>
      </c>
      <c r="F15" s="415"/>
      <c r="G15" s="416"/>
      <c r="H15" s="155" t="s">
        <v>447</v>
      </c>
      <c r="I15" s="142"/>
    </row>
    <row r="16" spans="4:9" ht="12" customHeight="1" thickBot="1">
      <c r="D16" s="148"/>
      <c r="E16" s="158"/>
      <c r="F16" s="159"/>
      <c r="G16" s="154"/>
      <c r="H16" s="155"/>
      <c r="I16" s="142"/>
    </row>
    <row r="17" spans="4:9" ht="19.5" customHeight="1">
      <c r="D17" s="148"/>
      <c r="E17" s="183" t="s">
        <v>982</v>
      </c>
      <c r="F17" s="160" t="s">
        <v>29</v>
      </c>
      <c r="G17" s="151"/>
      <c r="H17" s="155"/>
      <c r="I17" s="142"/>
    </row>
    <row r="18" spans="4:9" ht="19.5" customHeight="1" thickBot="1">
      <c r="D18" s="148"/>
      <c r="E18" s="184" t="s">
        <v>983</v>
      </c>
      <c r="F18" s="161" t="s">
        <v>30</v>
      </c>
      <c r="G18" s="162"/>
      <c r="H18" s="155"/>
      <c r="I18" s="142"/>
    </row>
    <row r="19" spans="4:9" ht="12" customHeight="1" thickBot="1">
      <c r="D19" s="148"/>
      <c r="E19" s="153"/>
      <c r="F19" s="141"/>
      <c r="G19" s="154"/>
      <c r="H19" s="155"/>
      <c r="I19" s="142"/>
    </row>
    <row r="20" spans="4:9" ht="30" customHeight="1" thickBot="1">
      <c r="D20" s="148"/>
      <c r="E20" s="181" t="s">
        <v>448</v>
      </c>
      <c r="F20" s="397" t="s">
        <v>810</v>
      </c>
      <c r="G20" s="398"/>
      <c r="H20" s="155"/>
      <c r="I20" s="142"/>
    </row>
    <row r="21" spans="4:9" ht="12" thickBot="1">
      <c r="D21" s="148"/>
      <c r="E21" s="153"/>
      <c r="F21" s="141"/>
      <c r="G21" s="154"/>
      <c r="H21" s="155"/>
      <c r="I21" s="142"/>
    </row>
    <row r="22" spans="4:9" ht="30" customHeight="1" thickBot="1">
      <c r="D22" s="148"/>
      <c r="E22" s="181" t="s">
        <v>966</v>
      </c>
      <c r="F22" s="397" t="s">
        <v>984</v>
      </c>
      <c r="G22" s="398"/>
      <c r="H22" s="155"/>
      <c r="I22" s="142"/>
    </row>
    <row r="23" spans="4:9" ht="26.25" customHeight="1" thickBot="1">
      <c r="D23" s="148"/>
      <c r="E23" s="153"/>
      <c r="F23" s="141"/>
      <c r="G23" s="154"/>
      <c r="H23" s="155"/>
      <c r="I23" s="142"/>
    </row>
    <row r="24" spans="3:17" ht="22.5">
      <c r="C24" s="163"/>
      <c r="D24" s="148"/>
      <c r="E24" s="185" t="s">
        <v>728</v>
      </c>
      <c r="F24" s="164" t="s">
        <v>449</v>
      </c>
      <c r="G24" s="165" t="s">
        <v>22</v>
      </c>
      <c r="H24" s="143" t="s">
        <v>980</v>
      </c>
      <c r="I24" s="142"/>
      <c r="O24" s="166"/>
      <c r="P24" s="166"/>
      <c r="Q24" s="167"/>
    </row>
    <row r="25" spans="4:9" ht="24.75" customHeight="1">
      <c r="D25" s="148"/>
      <c r="E25" s="399" t="s">
        <v>729</v>
      </c>
      <c r="F25" s="186" t="s">
        <v>474</v>
      </c>
      <c r="G25" s="168" t="s">
        <v>23</v>
      </c>
      <c r="H25" s="141"/>
      <c r="I25" s="142"/>
    </row>
    <row r="26" spans="4:9" ht="24.75" customHeight="1" thickBot="1">
      <c r="D26" s="148"/>
      <c r="E26" s="400"/>
      <c r="F26" s="169" t="s">
        <v>925</v>
      </c>
      <c r="G26" s="170" t="s">
        <v>24</v>
      </c>
      <c r="H26" s="155"/>
      <c r="I26" s="142"/>
    </row>
    <row r="27" spans="4:9" ht="12" customHeight="1" thickBot="1">
      <c r="D27" s="148"/>
      <c r="E27" s="153"/>
      <c r="F27" s="141"/>
      <c r="G27" s="154"/>
      <c r="H27" s="155"/>
      <c r="I27" s="142"/>
    </row>
    <row r="28" spans="1:9" ht="27" customHeight="1" thickBot="1">
      <c r="A28" s="171" t="s">
        <v>450</v>
      </c>
      <c r="B28" s="132" t="s">
        <v>451</v>
      </c>
      <c r="D28" s="140"/>
      <c r="E28" s="401" t="s">
        <v>451</v>
      </c>
      <c r="F28" s="402"/>
      <c r="G28" s="368" t="s">
        <v>998</v>
      </c>
      <c r="H28" s="141"/>
      <c r="I28" s="142"/>
    </row>
    <row r="29" spans="1:9" ht="27" customHeight="1">
      <c r="A29" s="171" t="s">
        <v>452</v>
      </c>
      <c r="B29" s="132" t="s">
        <v>453</v>
      </c>
      <c r="D29" s="140"/>
      <c r="E29" s="403" t="s">
        <v>453</v>
      </c>
      <c r="F29" s="404"/>
      <c r="G29" s="368" t="s">
        <v>998</v>
      </c>
      <c r="H29" s="141"/>
      <c r="I29" s="142"/>
    </row>
    <row r="30" spans="1:9" ht="21" customHeight="1">
      <c r="A30" s="171" t="s">
        <v>454</v>
      </c>
      <c r="B30" s="132" t="s">
        <v>455</v>
      </c>
      <c r="D30" s="140"/>
      <c r="E30" s="399" t="s">
        <v>456</v>
      </c>
      <c r="F30" s="172" t="s">
        <v>457</v>
      </c>
      <c r="G30" s="369" t="s">
        <v>973</v>
      </c>
      <c r="H30" s="141"/>
      <c r="I30" s="142"/>
    </row>
    <row r="31" spans="1:9" ht="21" customHeight="1">
      <c r="A31" s="171" t="s">
        <v>458</v>
      </c>
      <c r="B31" s="132" t="s">
        <v>459</v>
      </c>
      <c r="D31" s="140"/>
      <c r="E31" s="399"/>
      <c r="F31" s="172" t="s">
        <v>421</v>
      </c>
      <c r="G31" s="369" t="s">
        <v>974</v>
      </c>
      <c r="H31" s="141"/>
      <c r="I31" s="142"/>
    </row>
    <row r="32" spans="1:9" ht="21" customHeight="1">
      <c r="A32" s="171" t="s">
        <v>460</v>
      </c>
      <c r="B32" s="132" t="s">
        <v>461</v>
      </c>
      <c r="D32" s="140"/>
      <c r="E32" s="399" t="s">
        <v>927</v>
      </c>
      <c r="F32" s="172" t="s">
        <v>457</v>
      </c>
      <c r="G32" s="369" t="s">
        <v>975</v>
      </c>
      <c r="H32" s="141"/>
      <c r="I32" s="142"/>
    </row>
    <row r="33" spans="1:9" ht="21" customHeight="1">
      <c r="A33" s="171" t="s">
        <v>462</v>
      </c>
      <c r="B33" s="132" t="s">
        <v>463</v>
      </c>
      <c r="D33" s="140"/>
      <c r="E33" s="399"/>
      <c r="F33" s="172" t="s">
        <v>421</v>
      </c>
      <c r="G33" s="369" t="s">
        <v>976</v>
      </c>
      <c r="H33" s="141"/>
      <c r="I33" s="142"/>
    </row>
    <row r="34" spans="1:9" ht="21" customHeight="1">
      <c r="A34" s="171" t="s">
        <v>464</v>
      </c>
      <c r="B34" s="173" t="s">
        <v>465</v>
      </c>
      <c r="D34" s="56"/>
      <c r="E34" s="395" t="s">
        <v>419</v>
      </c>
      <c r="F34" s="106" t="s">
        <v>457</v>
      </c>
      <c r="G34" s="370" t="s">
        <v>977</v>
      </c>
      <c r="H34" s="57"/>
      <c r="I34" s="142"/>
    </row>
    <row r="35" spans="1:9" ht="21" customHeight="1">
      <c r="A35" s="171" t="s">
        <v>466</v>
      </c>
      <c r="B35" s="173" t="s">
        <v>467</v>
      </c>
      <c r="D35" s="56"/>
      <c r="E35" s="395"/>
      <c r="F35" s="106" t="s">
        <v>420</v>
      </c>
      <c r="G35" s="370" t="s">
        <v>978</v>
      </c>
      <c r="H35" s="57"/>
      <c r="I35" s="142"/>
    </row>
    <row r="36" spans="1:9" ht="21" customHeight="1">
      <c r="A36" s="171" t="s">
        <v>468</v>
      </c>
      <c r="B36" s="173" t="s">
        <v>469</v>
      </c>
      <c r="D36" s="56"/>
      <c r="E36" s="395"/>
      <c r="F36" s="106" t="s">
        <v>421</v>
      </c>
      <c r="G36" s="370" t="s">
        <v>974</v>
      </c>
      <c r="H36" s="57"/>
      <c r="I36" s="142"/>
    </row>
    <row r="37" spans="1:9" ht="21" customHeight="1" thickBot="1">
      <c r="A37" s="171" t="s">
        <v>470</v>
      </c>
      <c r="B37" s="173" t="s">
        <v>471</v>
      </c>
      <c r="D37" s="56"/>
      <c r="E37" s="396"/>
      <c r="F37" s="174" t="s">
        <v>955</v>
      </c>
      <c r="G37" s="371" t="s">
        <v>979</v>
      </c>
      <c r="H37" s="57"/>
      <c r="I37" s="142"/>
    </row>
    <row r="38" spans="4:9" ht="11.25">
      <c r="D38" s="175"/>
      <c r="E38" s="176"/>
      <c r="F38" s="176"/>
      <c r="G38" s="177"/>
      <c r="H38" s="176"/>
      <c r="I38" s="178"/>
    </row>
    <row r="44" ht="11.25">
      <c r="G44" s="179"/>
    </row>
    <row r="51" spans="1:26" ht="11.25">
      <c r="A51" s="139"/>
      <c r="B51" s="139"/>
      <c r="C51" s="139"/>
      <c r="G51" s="139"/>
      <c r="Z51" s="157"/>
    </row>
    <row r="52" spans="1:26" ht="11.25">
      <c r="A52" s="139"/>
      <c r="B52" s="139"/>
      <c r="C52" s="139"/>
      <c r="G52" s="139"/>
      <c r="Z52" s="157"/>
    </row>
    <row r="53" spans="1:26" ht="11.25">
      <c r="A53" s="139"/>
      <c r="B53" s="139"/>
      <c r="C53" s="139"/>
      <c r="G53" s="139"/>
      <c r="Z53" s="157"/>
    </row>
    <row r="54" spans="1:26" ht="11.25">
      <c r="A54" s="139"/>
      <c r="B54" s="139"/>
      <c r="C54" s="139"/>
      <c r="G54" s="139"/>
      <c r="Z54" s="157"/>
    </row>
    <row r="55" spans="1:26" ht="11.25">
      <c r="A55" s="139"/>
      <c r="B55" s="139"/>
      <c r="C55" s="139"/>
      <c r="G55" s="139"/>
      <c r="Z55" s="157"/>
    </row>
    <row r="56" spans="1:26" ht="11.25">
      <c r="A56" s="139"/>
      <c r="B56" s="139"/>
      <c r="C56" s="139"/>
      <c r="G56" s="139"/>
      <c r="Z56" s="157"/>
    </row>
    <row r="57" spans="1:26" ht="11.25">
      <c r="A57" s="139"/>
      <c r="B57" s="139"/>
      <c r="C57" s="139"/>
      <c r="G57" s="139"/>
      <c r="Z57" s="157"/>
    </row>
    <row r="58" spans="1:26" ht="11.25">
      <c r="A58" s="139"/>
      <c r="B58" s="139"/>
      <c r="C58" s="139"/>
      <c r="G58" s="139"/>
      <c r="Z58" s="157"/>
    </row>
  </sheetData>
  <sheetProtection password="FA9C" sheet="1" objects="1" scenarios="1" formatColumns="0" formatRows="0"/>
  <mergeCells count="14">
    <mergeCell ref="G3:H3"/>
    <mergeCell ref="E4:G4"/>
    <mergeCell ref="E6:F6"/>
    <mergeCell ref="E7:F7"/>
    <mergeCell ref="F13:G13"/>
    <mergeCell ref="F15:G15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961</v>
      </c>
      <c r="AW1" s="7" t="s">
        <v>962</v>
      </c>
      <c r="AX1" s="7" t="s">
        <v>832</v>
      </c>
      <c r="AY1" s="7" t="s">
        <v>833</v>
      </c>
      <c r="AZ1" s="7" t="s">
        <v>834</v>
      </c>
      <c r="BA1" s="8" t="s">
        <v>835</v>
      </c>
      <c r="BB1" s="7" t="s">
        <v>836</v>
      </c>
      <c r="BC1" s="7" t="s">
        <v>837</v>
      </c>
      <c r="BD1" s="7" t="s">
        <v>838</v>
      </c>
      <c r="BE1" s="7" t="s">
        <v>839</v>
      </c>
    </row>
    <row r="2" spans="48:57" ht="12.75" customHeight="1">
      <c r="AV2" s="8" t="s">
        <v>840</v>
      </c>
      <c r="AW2" s="10" t="s">
        <v>832</v>
      </c>
      <c r="AX2" s="8" t="s">
        <v>378</v>
      </c>
      <c r="AY2" s="8" t="s">
        <v>378</v>
      </c>
      <c r="AZ2" s="8" t="s">
        <v>378</v>
      </c>
      <c r="BA2" s="8" t="s">
        <v>378</v>
      </c>
      <c r="BB2" s="8" t="s">
        <v>378</v>
      </c>
      <c r="BC2" s="8" t="s">
        <v>378</v>
      </c>
      <c r="BD2" s="8" t="s">
        <v>378</v>
      </c>
      <c r="BE2" s="8" t="s">
        <v>378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841</v>
      </c>
      <c r="AW3" s="10" t="s">
        <v>834</v>
      </c>
      <c r="AX3" s="8" t="s">
        <v>842</v>
      </c>
      <c r="AY3" s="8" t="s">
        <v>843</v>
      </c>
      <c r="AZ3" s="8" t="s">
        <v>844</v>
      </c>
      <c r="BA3" s="8" t="s">
        <v>845</v>
      </c>
      <c r="BB3" s="8" t="s">
        <v>846</v>
      </c>
      <c r="BC3" s="8" t="s">
        <v>847</v>
      </c>
      <c r="BD3" s="8" t="s">
        <v>848</v>
      </c>
      <c r="BE3" s="8" t="s">
        <v>849</v>
      </c>
    </row>
    <row r="4" spans="3:57" ht="11.25">
      <c r="C4" s="14"/>
      <c r="D4" s="461" t="s">
        <v>850</v>
      </c>
      <c r="E4" s="462"/>
      <c r="F4" s="462"/>
      <c r="G4" s="462"/>
      <c r="H4" s="462"/>
      <c r="I4" s="462"/>
      <c r="J4" s="462"/>
      <c r="K4" s="463"/>
      <c r="L4" s="15"/>
      <c r="AV4" s="8" t="s">
        <v>851</v>
      </c>
      <c r="AW4" s="10" t="s">
        <v>835</v>
      </c>
      <c r="AX4" s="8" t="s">
        <v>852</v>
      </c>
      <c r="AY4" s="8" t="s">
        <v>853</v>
      </c>
      <c r="AZ4" s="8" t="s">
        <v>854</v>
      </c>
      <c r="BA4" s="8" t="s">
        <v>855</v>
      </c>
      <c r="BB4" s="8" t="s">
        <v>856</v>
      </c>
      <c r="BC4" s="8" t="s">
        <v>857</v>
      </c>
      <c r="BD4" s="8" t="s">
        <v>858</v>
      </c>
      <c r="BE4" s="8" t="s">
        <v>859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860</v>
      </c>
      <c r="AW5" s="10" t="s">
        <v>836</v>
      </c>
      <c r="AX5" s="8" t="s">
        <v>861</v>
      </c>
      <c r="AY5" s="8" t="s">
        <v>862</v>
      </c>
      <c r="AZ5" s="8" t="s">
        <v>863</v>
      </c>
      <c r="BB5" s="8" t="s">
        <v>864</v>
      </c>
      <c r="BC5" s="8" t="s">
        <v>865</v>
      </c>
      <c r="BE5" s="8" t="s">
        <v>866</v>
      </c>
    </row>
    <row r="6" spans="3:54" ht="11.25">
      <c r="C6" s="14"/>
      <c r="D6" s="468" t="s">
        <v>867</v>
      </c>
      <c r="E6" s="469"/>
      <c r="F6" s="469"/>
      <c r="G6" s="469"/>
      <c r="H6" s="469"/>
      <c r="I6" s="469"/>
      <c r="J6" s="469"/>
      <c r="K6" s="470"/>
      <c r="L6" s="15"/>
      <c r="AV6" s="8" t="s">
        <v>868</v>
      </c>
      <c r="AW6" s="10" t="s">
        <v>837</v>
      </c>
      <c r="AX6" s="8" t="s">
        <v>869</v>
      </c>
      <c r="AY6" s="8" t="s">
        <v>870</v>
      </c>
      <c r="BB6" s="8" t="s">
        <v>871</v>
      </c>
    </row>
    <row r="7" spans="3:51" ht="11.25">
      <c r="C7" s="14"/>
      <c r="D7" s="17" t="s">
        <v>872</v>
      </c>
      <c r="E7" s="18" t="s">
        <v>916</v>
      </c>
      <c r="F7" s="466"/>
      <c r="G7" s="466"/>
      <c r="H7" s="466"/>
      <c r="I7" s="466"/>
      <c r="J7" s="466"/>
      <c r="K7" s="467"/>
      <c r="L7" s="15"/>
      <c r="AV7" s="8" t="s">
        <v>873</v>
      </c>
      <c r="AW7" s="10" t="s">
        <v>838</v>
      </c>
      <c r="AX7" s="8" t="s">
        <v>874</v>
      </c>
      <c r="AY7" s="8" t="s">
        <v>875</v>
      </c>
    </row>
    <row r="8" spans="3:51" ht="29.25" customHeight="1">
      <c r="C8" s="14"/>
      <c r="D8" s="17" t="s">
        <v>876</v>
      </c>
      <c r="E8" s="19" t="s">
        <v>877</v>
      </c>
      <c r="F8" s="466"/>
      <c r="G8" s="466"/>
      <c r="H8" s="466"/>
      <c r="I8" s="466"/>
      <c r="J8" s="466"/>
      <c r="K8" s="467"/>
      <c r="L8" s="15"/>
      <c r="AV8" s="8" t="s">
        <v>878</v>
      </c>
      <c r="AW8" s="10" t="s">
        <v>833</v>
      </c>
      <c r="AX8" s="8" t="s">
        <v>879</v>
      </c>
      <c r="AY8" s="8" t="s">
        <v>880</v>
      </c>
    </row>
    <row r="9" spans="3:51" ht="29.25" customHeight="1">
      <c r="C9" s="14"/>
      <c r="D9" s="17" t="s">
        <v>881</v>
      </c>
      <c r="E9" s="19" t="s">
        <v>882</v>
      </c>
      <c r="F9" s="466"/>
      <c r="G9" s="466"/>
      <c r="H9" s="466"/>
      <c r="I9" s="466"/>
      <c r="J9" s="466"/>
      <c r="K9" s="467"/>
      <c r="L9" s="15"/>
      <c r="AV9" s="8" t="s">
        <v>883</v>
      </c>
      <c r="AW9" s="10" t="s">
        <v>839</v>
      </c>
      <c r="AX9" s="8" t="s">
        <v>884</v>
      </c>
      <c r="AY9" s="8" t="s">
        <v>885</v>
      </c>
    </row>
    <row r="10" spans="3:51" ht="11.25">
      <c r="C10" s="14"/>
      <c r="D10" s="17" t="s">
        <v>886</v>
      </c>
      <c r="E10" s="18" t="s">
        <v>887</v>
      </c>
      <c r="F10" s="464"/>
      <c r="G10" s="464"/>
      <c r="H10" s="464"/>
      <c r="I10" s="464"/>
      <c r="J10" s="464"/>
      <c r="K10" s="465"/>
      <c r="L10" s="15"/>
      <c r="AX10" s="8" t="s">
        <v>888</v>
      </c>
      <c r="AY10" s="8" t="s">
        <v>889</v>
      </c>
    </row>
    <row r="11" spans="3:51" ht="11.25">
      <c r="C11" s="14"/>
      <c r="D11" s="17" t="s">
        <v>890</v>
      </c>
      <c r="E11" s="18" t="s">
        <v>891</v>
      </c>
      <c r="F11" s="464"/>
      <c r="G11" s="464"/>
      <c r="H11" s="464"/>
      <c r="I11" s="464"/>
      <c r="J11" s="464"/>
      <c r="K11" s="465"/>
      <c r="L11" s="15"/>
      <c r="N11" s="20"/>
      <c r="AX11" s="8" t="s">
        <v>892</v>
      </c>
      <c r="AY11" s="8" t="s">
        <v>893</v>
      </c>
    </row>
    <row r="12" spans="3:51" ht="22.5">
      <c r="C12" s="14"/>
      <c r="D12" s="17" t="s">
        <v>894</v>
      </c>
      <c r="E12" s="19" t="s">
        <v>895</v>
      </c>
      <c r="F12" s="464"/>
      <c r="G12" s="464"/>
      <c r="H12" s="464"/>
      <c r="I12" s="464"/>
      <c r="J12" s="464"/>
      <c r="K12" s="465"/>
      <c r="L12" s="15"/>
      <c r="N12" s="20"/>
      <c r="AX12" s="8" t="s">
        <v>896</v>
      </c>
      <c r="AY12" s="8" t="s">
        <v>367</v>
      </c>
    </row>
    <row r="13" spans="3:51" ht="11.25">
      <c r="C13" s="14"/>
      <c r="D13" s="17" t="s">
        <v>368</v>
      </c>
      <c r="E13" s="18" t="s">
        <v>369</v>
      </c>
      <c r="F13" s="464"/>
      <c r="G13" s="464"/>
      <c r="H13" s="464"/>
      <c r="I13" s="464"/>
      <c r="J13" s="464"/>
      <c r="K13" s="465"/>
      <c r="L13" s="15"/>
      <c r="N13" s="20"/>
      <c r="AY13" s="8" t="s">
        <v>328</v>
      </c>
    </row>
    <row r="14" spans="3:51" ht="29.25" customHeight="1">
      <c r="C14" s="14"/>
      <c r="D14" s="17" t="s">
        <v>329</v>
      </c>
      <c r="E14" s="18" t="s">
        <v>330</v>
      </c>
      <c r="F14" s="464"/>
      <c r="G14" s="464"/>
      <c r="H14" s="464"/>
      <c r="I14" s="464"/>
      <c r="J14" s="464"/>
      <c r="K14" s="465"/>
      <c r="L14" s="15"/>
      <c r="N14" s="20"/>
      <c r="AY14" s="8" t="s">
        <v>331</v>
      </c>
    </row>
    <row r="15" spans="3:51" ht="21.75" customHeight="1">
      <c r="C15" s="14"/>
      <c r="D15" s="17" t="s">
        <v>332</v>
      </c>
      <c r="E15" s="18" t="s">
        <v>333</v>
      </c>
      <c r="F15" s="45"/>
      <c r="G15" s="471" t="s">
        <v>334</v>
      </c>
      <c r="H15" s="471"/>
      <c r="I15" s="471"/>
      <c r="J15" s="471"/>
      <c r="K15" s="4"/>
      <c r="L15" s="15"/>
      <c r="N15" s="20"/>
      <c r="AY15" s="8" t="s">
        <v>335</v>
      </c>
    </row>
    <row r="16" spans="3:51" ht="12" thickBot="1">
      <c r="C16" s="14"/>
      <c r="D16" s="22" t="s">
        <v>336</v>
      </c>
      <c r="E16" s="23" t="s">
        <v>337</v>
      </c>
      <c r="F16" s="472"/>
      <c r="G16" s="472"/>
      <c r="H16" s="472"/>
      <c r="I16" s="472"/>
      <c r="J16" s="472"/>
      <c r="K16" s="473"/>
      <c r="L16" s="15"/>
      <c r="N16" s="20"/>
      <c r="AY16" s="8" t="s">
        <v>339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340</v>
      </c>
    </row>
    <row r="18" spans="3:14" ht="11.25">
      <c r="C18" s="14"/>
      <c r="D18" s="468" t="s">
        <v>341</v>
      </c>
      <c r="E18" s="469"/>
      <c r="F18" s="469"/>
      <c r="G18" s="469"/>
      <c r="H18" s="469"/>
      <c r="I18" s="469"/>
      <c r="J18" s="469"/>
      <c r="K18" s="470"/>
      <c r="L18" s="15"/>
      <c r="N18" s="20"/>
    </row>
    <row r="19" spans="3:14" ht="11.25">
      <c r="C19" s="14"/>
      <c r="D19" s="17" t="s">
        <v>913</v>
      </c>
      <c r="E19" s="18" t="s">
        <v>342</v>
      </c>
      <c r="F19" s="464"/>
      <c r="G19" s="464"/>
      <c r="H19" s="464"/>
      <c r="I19" s="464"/>
      <c r="J19" s="464"/>
      <c r="K19" s="465"/>
      <c r="L19" s="15"/>
      <c r="N19" s="20"/>
    </row>
    <row r="20" spans="3:14" ht="22.5">
      <c r="C20" s="14"/>
      <c r="D20" s="17" t="s">
        <v>914</v>
      </c>
      <c r="E20" s="24" t="s">
        <v>343</v>
      </c>
      <c r="F20" s="466"/>
      <c r="G20" s="466"/>
      <c r="H20" s="466"/>
      <c r="I20" s="466"/>
      <c r="J20" s="466"/>
      <c r="K20" s="467"/>
      <c r="L20" s="15"/>
      <c r="N20" s="20"/>
    </row>
    <row r="21" spans="3:14" ht="11.25">
      <c r="C21" s="14"/>
      <c r="D21" s="17" t="s">
        <v>915</v>
      </c>
      <c r="E21" s="24" t="s">
        <v>344</v>
      </c>
      <c r="F21" s="466"/>
      <c r="G21" s="466"/>
      <c r="H21" s="466"/>
      <c r="I21" s="466"/>
      <c r="J21" s="466"/>
      <c r="K21" s="467"/>
      <c r="L21" s="15"/>
      <c r="N21" s="20"/>
    </row>
    <row r="22" spans="3:14" ht="22.5">
      <c r="C22" s="14"/>
      <c r="D22" s="17" t="s">
        <v>345</v>
      </c>
      <c r="E22" s="24" t="s">
        <v>346</v>
      </c>
      <c r="F22" s="466"/>
      <c r="G22" s="466"/>
      <c r="H22" s="466"/>
      <c r="I22" s="466"/>
      <c r="J22" s="466"/>
      <c r="K22" s="467"/>
      <c r="L22" s="15"/>
      <c r="N22" s="20"/>
    </row>
    <row r="23" spans="3:14" ht="22.5">
      <c r="C23" s="14"/>
      <c r="D23" s="17" t="s">
        <v>347</v>
      </c>
      <c r="E23" s="24" t="s">
        <v>348</v>
      </c>
      <c r="F23" s="466"/>
      <c r="G23" s="466"/>
      <c r="H23" s="466"/>
      <c r="I23" s="466"/>
      <c r="J23" s="466"/>
      <c r="K23" s="467"/>
      <c r="L23" s="15"/>
      <c r="N23" s="20"/>
    </row>
    <row r="24" spans="3:14" ht="23.25" thickBot="1">
      <c r="C24" s="14"/>
      <c r="D24" s="22" t="s">
        <v>349</v>
      </c>
      <c r="E24" s="25" t="s">
        <v>350</v>
      </c>
      <c r="F24" s="472"/>
      <c r="G24" s="472"/>
      <c r="H24" s="472"/>
      <c r="I24" s="472"/>
      <c r="J24" s="472"/>
      <c r="K24" s="473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8" t="s">
        <v>351</v>
      </c>
      <c r="E26" s="479"/>
      <c r="F26" s="479"/>
      <c r="G26" s="479"/>
      <c r="H26" s="479"/>
      <c r="I26" s="479"/>
      <c r="J26" s="479"/>
      <c r="K26" s="480"/>
      <c r="L26" s="15"/>
      <c r="N26" s="20"/>
    </row>
    <row r="27" spans="3:14" ht="11.25">
      <c r="C27" s="14" t="s">
        <v>352</v>
      </c>
      <c r="D27" s="17" t="s">
        <v>957</v>
      </c>
      <c r="E27" s="24" t="s">
        <v>353</v>
      </c>
      <c r="F27" s="466"/>
      <c r="G27" s="466"/>
      <c r="H27" s="466"/>
      <c r="I27" s="466"/>
      <c r="J27" s="466"/>
      <c r="K27" s="467"/>
      <c r="L27" s="15"/>
      <c r="N27" s="20"/>
    </row>
    <row r="28" spans="3:14" ht="12" thickBot="1">
      <c r="C28" s="14" t="s">
        <v>354</v>
      </c>
      <c r="D28" s="481" t="s">
        <v>355</v>
      </c>
      <c r="E28" s="482"/>
      <c r="F28" s="482"/>
      <c r="G28" s="482"/>
      <c r="H28" s="482"/>
      <c r="I28" s="482"/>
      <c r="J28" s="482"/>
      <c r="K28" s="483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8" t="s">
        <v>356</v>
      </c>
      <c r="E30" s="479"/>
      <c r="F30" s="479"/>
      <c r="G30" s="479"/>
      <c r="H30" s="479"/>
      <c r="I30" s="479"/>
      <c r="J30" s="479"/>
      <c r="K30" s="480"/>
      <c r="L30" s="15"/>
      <c r="N30" s="20"/>
    </row>
    <row r="31" spans="3:14" ht="12" thickBot="1">
      <c r="C31" s="14"/>
      <c r="D31" s="27" t="s">
        <v>958</v>
      </c>
      <c r="E31" s="28" t="s">
        <v>357</v>
      </c>
      <c r="F31" s="474"/>
      <c r="G31" s="474"/>
      <c r="H31" s="474"/>
      <c r="I31" s="474"/>
      <c r="J31" s="474"/>
      <c r="K31" s="475"/>
      <c r="L31" s="15"/>
      <c r="N31" s="20"/>
    </row>
    <row r="32" spans="3:14" ht="22.5">
      <c r="C32" s="14"/>
      <c r="D32" s="29"/>
      <c r="E32" s="30" t="s">
        <v>358</v>
      </c>
      <c r="F32" s="30" t="s">
        <v>359</v>
      </c>
      <c r="G32" s="31" t="s">
        <v>360</v>
      </c>
      <c r="H32" s="476" t="s">
        <v>897</v>
      </c>
      <c r="I32" s="476"/>
      <c r="J32" s="476"/>
      <c r="K32" s="477"/>
      <c r="L32" s="15"/>
      <c r="N32" s="20"/>
    </row>
    <row r="33" spans="3:14" ht="11.25">
      <c r="C33" s="14" t="s">
        <v>352</v>
      </c>
      <c r="D33" s="17" t="s">
        <v>898</v>
      </c>
      <c r="E33" s="24" t="s">
        <v>899</v>
      </c>
      <c r="F33" s="46"/>
      <c r="G33" s="46"/>
      <c r="H33" s="466"/>
      <c r="I33" s="466"/>
      <c r="J33" s="466"/>
      <c r="K33" s="467"/>
      <c r="L33" s="15"/>
      <c r="N33" s="20"/>
    </row>
    <row r="34" spans="3:14" ht="12" thickBot="1">
      <c r="C34" s="14" t="s">
        <v>354</v>
      </c>
      <c r="D34" s="481" t="s">
        <v>900</v>
      </c>
      <c r="E34" s="482"/>
      <c r="F34" s="482"/>
      <c r="G34" s="482"/>
      <c r="H34" s="482"/>
      <c r="I34" s="482"/>
      <c r="J34" s="482"/>
      <c r="K34" s="483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8" t="s">
        <v>901</v>
      </c>
      <c r="E36" s="479"/>
      <c r="F36" s="479"/>
      <c r="G36" s="479"/>
      <c r="H36" s="479"/>
      <c r="I36" s="479"/>
      <c r="J36" s="479"/>
      <c r="K36" s="480"/>
      <c r="L36" s="15"/>
      <c r="N36" s="20"/>
    </row>
    <row r="37" spans="3:14" ht="24.75" customHeight="1">
      <c r="C37" s="14"/>
      <c r="D37" s="32"/>
      <c r="E37" s="21" t="s">
        <v>902</v>
      </c>
      <c r="F37" s="21" t="s">
        <v>903</v>
      </c>
      <c r="G37" s="21" t="s">
        <v>904</v>
      </c>
      <c r="H37" s="21" t="s">
        <v>905</v>
      </c>
      <c r="I37" s="495" t="s">
        <v>906</v>
      </c>
      <c r="J37" s="496"/>
      <c r="K37" s="497"/>
      <c r="L37" s="15"/>
      <c r="N37" s="20"/>
    </row>
    <row r="38" spans="3:12" ht="11.25">
      <c r="C38" s="14" t="s">
        <v>352</v>
      </c>
      <c r="D38" s="17" t="s">
        <v>907</v>
      </c>
      <c r="E38" s="46"/>
      <c r="F38" s="46"/>
      <c r="G38" s="46"/>
      <c r="H38" s="46"/>
      <c r="I38" s="458"/>
      <c r="J38" s="459"/>
      <c r="K38" s="460"/>
      <c r="L38" s="15"/>
    </row>
    <row r="39" spans="3:12" ht="11.25">
      <c r="C39" s="2" t="s">
        <v>396</v>
      </c>
      <c r="D39" s="17" t="s">
        <v>397</v>
      </c>
      <c r="E39" s="46"/>
      <c r="F39" s="46"/>
      <c r="G39" s="46"/>
      <c r="H39" s="46"/>
      <c r="I39" s="458"/>
      <c r="J39" s="459"/>
      <c r="K39" s="460"/>
      <c r="L39" s="15"/>
    </row>
    <row r="40" spans="3:12" ht="11.25">
      <c r="C40" s="2" t="s">
        <v>396</v>
      </c>
      <c r="D40" s="17" t="s">
        <v>399</v>
      </c>
      <c r="E40" s="46"/>
      <c r="F40" s="46"/>
      <c r="G40" s="46"/>
      <c r="H40" s="46"/>
      <c r="I40" s="458"/>
      <c r="J40" s="459"/>
      <c r="K40" s="460"/>
      <c r="L40" s="15"/>
    </row>
    <row r="41" spans="3:12" ht="11.25">
      <c r="C41" s="2" t="s">
        <v>396</v>
      </c>
      <c r="D41" s="17" t="s">
        <v>400</v>
      </c>
      <c r="E41" s="46"/>
      <c r="F41" s="46"/>
      <c r="G41" s="46"/>
      <c r="H41" s="46"/>
      <c r="I41" s="458"/>
      <c r="J41" s="459"/>
      <c r="K41" s="460"/>
      <c r="L41" s="15"/>
    </row>
    <row r="42" spans="3:12" ht="11.25">
      <c r="C42" s="2" t="s">
        <v>396</v>
      </c>
      <c r="D42" s="17" t="s">
        <v>402</v>
      </c>
      <c r="E42" s="46"/>
      <c r="F42" s="46"/>
      <c r="G42" s="46"/>
      <c r="H42" s="46"/>
      <c r="I42" s="458"/>
      <c r="J42" s="459"/>
      <c r="K42" s="460"/>
      <c r="L42" s="15"/>
    </row>
    <row r="43" spans="3:12" ht="11.25">
      <c r="C43" s="2" t="s">
        <v>396</v>
      </c>
      <c r="D43" s="17" t="s">
        <v>403</v>
      </c>
      <c r="E43" s="46"/>
      <c r="F43" s="46"/>
      <c r="G43" s="46"/>
      <c r="H43" s="46"/>
      <c r="I43" s="458"/>
      <c r="J43" s="459"/>
      <c r="K43" s="460"/>
      <c r="L43" s="15"/>
    </row>
    <row r="44" spans="3:12" ht="11.25">
      <c r="C44" s="2" t="s">
        <v>396</v>
      </c>
      <c r="D44" s="17" t="s">
        <v>404</v>
      </c>
      <c r="E44" s="46"/>
      <c r="F44" s="46"/>
      <c r="G44" s="46"/>
      <c r="H44" s="46"/>
      <c r="I44" s="458"/>
      <c r="J44" s="459"/>
      <c r="K44" s="460"/>
      <c r="L44" s="15"/>
    </row>
    <row r="45" spans="3:12" ht="11.25">
      <c r="C45" s="2" t="s">
        <v>396</v>
      </c>
      <c r="D45" s="17" t="s">
        <v>405</v>
      </c>
      <c r="E45" s="46"/>
      <c r="F45" s="46"/>
      <c r="G45" s="46"/>
      <c r="H45" s="46"/>
      <c r="I45" s="458"/>
      <c r="J45" s="459"/>
      <c r="K45" s="460"/>
      <c r="L45" s="15"/>
    </row>
    <row r="46" spans="3:12" ht="11.25">
      <c r="C46" s="2" t="s">
        <v>396</v>
      </c>
      <c r="D46" s="17" t="s">
        <v>406</v>
      </c>
      <c r="E46" s="46"/>
      <c r="F46" s="46"/>
      <c r="G46" s="46"/>
      <c r="H46" s="46"/>
      <c r="I46" s="458"/>
      <c r="J46" s="459"/>
      <c r="K46" s="460"/>
      <c r="L46" s="15"/>
    </row>
    <row r="47" spans="3:12" ht="11.25">
      <c r="C47" s="2" t="s">
        <v>396</v>
      </c>
      <c r="D47" s="17" t="s">
        <v>407</v>
      </c>
      <c r="E47" s="46"/>
      <c r="F47" s="46"/>
      <c r="G47" s="46"/>
      <c r="H47" s="46"/>
      <c r="I47" s="458"/>
      <c r="J47" s="459"/>
      <c r="K47" s="460"/>
      <c r="L47" s="15"/>
    </row>
    <row r="48" spans="3:12" ht="11.25">
      <c r="C48" s="2" t="s">
        <v>396</v>
      </c>
      <c r="D48" s="17" t="s">
        <v>408</v>
      </c>
      <c r="E48" s="46"/>
      <c r="F48" s="46"/>
      <c r="G48" s="46"/>
      <c r="H48" s="46"/>
      <c r="I48" s="458"/>
      <c r="J48" s="459"/>
      <c r="K48" s="460"/>
      <c r="L48" s="15"/>
    </row>
    <row r="49" spans="3:12" ht="11.25">
      <c r="C49" s="2" t="s">
        <v>396</v>
      </c>
      <c r="D49" s="17" t="s">
        <v>409</v>
      </c>
      <c r="E49" s="46"/>
      <c r="F49" s="46"/>
      <c r="G49" s="46"/>
      <c r="H49" s="46"/>
      <c r="I49" s="458"/>
      <c r="J49" s="459"/>
      <c r="K49" s="460"/>
      <c r="L49" s="15"/>
    </row>
    <row r="50" spans="3:12" ht="11.25">
      <c r="C50" s="2" t="s">
        <v>396</v>
      </c>
      <c r="D50" s="17" t="s">
        <v>410</v>
      </c>
      <c r="E50" s="46"/>
      <c r="F50" s="46"/>
      <c r="G50" s="46"/>
      <c r="H50" s="46"/>
      <c r="I50" s="458"/>
      <c r="J50" s="459"/>
      <c r="K50" s="460"/>
      <c r="L50" s="15"/>
    </row>
    <row r="51" spans="3:12" ht="11.25">
      <c r="C51" s="2" t="s">
        <v>396</v>
      </c>
      <c r="D51" s="17" t="s">
        <v>411</v>
      </c>
      <c r="E51" s="46"/>
      <c r="F51" s="46"/>
      <c r="G51" s="46"/>
      <c r="H51" s="46"/>
      <c r="I51" s="458"/>
      <c r="J51" s="459"/>
      <c r="K51" s="460"/>
      <c r="L51" s="15"/>
    </row>
    <row r="52" spans="3:12" ht="11.25">
      <c r="C52" s="2" t="s">
        <v>396</v>
      </c>
      <c r="D52" s="17" t="s">
        <v>412</v>
      </c>
      <c r="E52" s="46"/>
      <c r="F52" s="46"/>
      <c r="G52" s="46"/>
      <c r="H52" s="46"/>
      <c r="I52" s="458"/>
      <c r="J52" s="459"/>
      <c r="K52" s="460"/>
      <c r="L52" s="15"/>
    </row>
    <row r="53" spans="3:12" ht="11.25">
      <c r="C53" s="2" t="s">
        <v>396</v>
      </c>
      <c r="D53" s="17" t="s">
        <v>417</v>
      </c>
      <c r="E53" s="46"/>
      <c r="F53" s="46"/>
      <c r="G53" s="46"/>
      <c r="H53" s="46"/>
      <c r="I53" s="458"/>
      <c r="J53" s="459"/>
      <c r="K53" s="460"/>
      <c r="L53" s="15"/>
    </row>
    <row r="54" spans="3:12" ht="11.25">
      <c r="C54" s="2" t="s">
        <v>396</v>
      </c>
      <c r="D54" s="17" t="s">
        <v>418</v>
      </c>
      <c r="E54" s="46"/>
      <c r="F54" s="46"/>
      <c r="G54" s="46"/>
      <c r="H54" s="46"/>
      <c r="I54" s="458"/>
      <c r="J54" s="459"/>
      <c r="K54" s="460"/>
      <c r="L54" s="15"/>
    </row>
    <row r="55" spans="3:14" ht="12" thickBot="1">
      <c r="C55" s="14" t="s">
        <v>354</v>
      </c>
      <c r="D55" s="481" t="s">
        <v>908</v>
      </c>
      <c r="E55" s="482"/>
      <c r="F55" s="482"/>
      <c r="G55" s="482"/>
      <c r="H55" s="482"/>
      <c r="I55" s="482"/>
      <c r="J55" s="482"/>
      <c r="K55" s="483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92" t="s">
        <v>909</v>
      </c>
      <c r="E57" s="493"/>
      <c r="F57" s="493"/>
      <c r="G57" s="493"/>
      <c r="H57" s="493"/>
      <c r="I57" s="493"/>
      <c r="J57" s="493"/>
      <c r="K57" s="494"/>
      <c r="L57" s="15"/>
      <c r="N57" s="20"/>
    </row>
    <row r="58" spans="3:14" ht="22.5">
      <c r="C58" s="14"/>
      <c r="D58" s="17" t="s">
        <v>910</v>
      </c>
      <c r="E58" s="24" t="s">
        <v>911</v>
      </c>
      <c r="F58" s="486"/>
      <c r="G58" s="487"/>
      <c r="H58" s="487"/>
      <c r="I58" s="487"/>
      <c r="J58" s="487"/>
      <c r="K58" s="488"/>
      <c r="L58" s="15"/>
      <c r="N58" s="20"/>
    </row>
    <row r="59" spans="3:14" ht="11.25">
      <c r="C59" s="14"/>
      <c r="D59" s="17" t="s">
        <v>912</v>
      </c>
      <c r="E59" s="24" t="s">
        <v>953</v>
      </c>
      <c r="F59" s="489"/>
      <c r="G59" s="490"/>
      <c r="H59" s="490"/>
      <c r="I59" s="490"/>
      <c r="J59" s="490"/>
      <c r="K59" s="491"/>
      <c r="L59" s="15"/>
      <c r="N59" s="20"/>
    </row>
    <row r="60" spans="3:14" ht="23.25" thickBot="1">
      <c r="C60" s="14"/>
      <c r="D60" s="22" t="s">
        <v>954</v>
      </c>
      <c r="E60" s="25" t="s">
        <v>380</v>
      </c>
      <c r="F60" s="498"/>
      <c r="G60" s="499"/>
      <c r="H60" s="499"/>
      <c r="I60" s="499"/>
      <c r="J60" s="499"/>
      <c r="K60" s="500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8" t="s">
        <v>381</v>
      </c>
      <c r="E62" s="479"/>
      <c r="F62" s="479"/>
      <c r="G62" s="479"/>
      <c r="H62" s="479"/>
      <c r="I62" s="479"/>
      <c r="J62" s="479"/>
      <c r="K62" s="480"/>
      <c r="L62" s="15"/>
      <c r="N62" s="20"/>
    </row>
    <row r="63" spans="3:14" ht="11.25">
      <c r="C63" s="14"/>
      <c r="D63" s="17"/>
      <c r="E63" s="33" t="s">
        <v>382</v>
      </c>
      <c r="F63" s="484" t="s">
        <v>383</v>
      </c>
      <c r="G63" s="484"/>
      <c r="H63" s="484"/>
      <c r="I63" s="484"/>
      <c r="J63" s="484"/>
      <c r="K63" s="485"/>
      <c r="L63" s="15"/>
      <c r="N63" s="20"/>
    </row>
    <row r="64" spans="3:14" ht="11.25">
      <c r="C64" s="14" t="s">
        <v>352</v>
      </c>
      <c r="D64" s="17" t="s">
        <v>384</v>
      </c>
      <c r="E64" s="44"/>
      <c r="F64" s="489"/>
      <c r="G64" s="490"/>
      <c r="H64" s="490"/>
      <c r="I64" s="490"/>
      <c r="J64" s="490"/>
      <c r="K64" s="491"/>
      <c r="L64" s="15"/>
      <c r="N64" s="20"/>
    </row>
    <row r="65" spans="3:14" ht="12" thickBot="1">
      <c r="C65" s="14" t="s">
        <v>354</v>
      </c>
      <c r="D65" s="481" t="s">
        <v>385</v>
      </c>
      <c r="E65" s="482"/>
      <c r="F65" s="482"/>
      <c r="G65" s="482"/>
      <c r="H65" s="482"/>
      <c r="I65" s="482"/>
      <c r="J65" s="482"/>
      <c r="K65" s="483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92" t="s">
        <v>386</v>
      </c>
      <c r="E67" s="493"/>
      <c r="F67" s="493"/>
      <c r="G67" s="493"/>
      <c r="H67" s="493"/>
      <c r="I67" s="493"/>
      <c r="J67" s="493"/>
      <c r="K67" s="494"/>
      <c r="L67" s="15"/>
      <c r="N67" s="20"/>
    </row>
    <row r="68" spans="3:14" ht="52.5" customHeight="1">
      <c r="C68" s="14"/>
      <c r="D68" s="17" t="s">
        <v>387</v>
      </c>
      <c r="E68" s="24" t="s">
        <v>388</v>
      </c>
      <c r="F68" s="504"/>
      <c r="G68" s="504"/>
      <c r="H68" s="504"/>
      <c r="I68" s="504"/>
      <c r="J68" s="504"/>
      <c r="K68" s="505"/>
      <c r="L68" s="15"/>
      <c r="N68" s="20"/>
    </row>
    <row r="69" spans="3:14" ht="11.25">
      <c r="C69" s="14"/>
      <c r="D69" s="17" t="s">
        <v>389</v>
      </c>
      <c r="E69" s="24" t="s">
        <v>390</v>
      </c>
      <c r="F69" s="501"/>
      <c r="G69" s="502"/>
      <c r="H69" s="502"/>
      <c r="I69" s="502"/>
      <c r="J69" s="502"/>
      <c r="K69" s="503"/>
      <c r="L69" s="15"/>
      <c r="N69" s="20"/>
    </row>
    <row r="70" spans="3:14" ht="11.25">
      <c r="C70" s="14"/>
      <c r="D70" s="17" t="s">
        <v>391</v>
      </c>
      <c r="E70" s="24" t="s">
        <v>392</v>
      </c>
      <c r="F70" s="466"/>
      <c r="G70" s="466"/>
      <c r="H70" s="466"/>
      <c r="I70" s="466"/>
      <c r="J70" s="466"/>
      <c r="K70" s="467"/>
      <c r="L70" s="15"/>
      <c r="N70" s="20"/>
    </row>
    <row r="71" spans="3:12" ht="23.25" thickBot="1">
      <c r="C71" s="14"/>
      <c r="D71" s="22" t="s">
        <v>393</v>
      </c>
      <c r="E71" s="25" t="s">
        <v>394</v>
      </c>
      <c r="F71" s="472"/>
      <c r="G71" s="472"/>
      <c r="H71" s="472"/>
      <c r="I71" s="472"/>
      <c r="J71" s="472"/>
      <c r="K71" s="473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3" customWidth="1"/>
    <col min="2" max="2" width="23.8515625" style="343" customWidth="1"/>
    <col min="3" max="3" width="99.421875" style="343" customWidth="1"/>
    <col min="4" max="4" width="20.7109375" style="343" customWidth="1"/>
    <col min="5" max="16384" width="9.140625" style="343" customWidth="1"/>
  </cols>
  <sheetData>
    <row r="1" s="342" customFormat="1" ht="12" thickBot="1"/>
    <row r="2" spans="2:4" ht="24.75" customHeight="1" thickBot="1">
      <c r="B2" s="300" t="s">
        <v>902</v>
      </c>
      <c r="C2" s="301" t="s">
        <v>713</v>
      </c>
      <c r="D2" s="302" t="s">
        <v>959</v>
      </c>
    </row>
    <row r="3" spans="2:4" ht="27.75" customHeight="1">
      <c r="B3" s="344" t="s">
        <v>963</v>
      </c>
      <c r="C3" s="345" t="str">
        <f>'ХВС инвестиции'!E9</f>
        <v>Информация об инвестиционных программах и отчетах об их реализации *</v>
      </c>
      <c r="D3" s="341" t="s">
        <v>714</v>
      </c>
    </row>
    <row r="4" spans="2:4" ht="33.75">
      <c r="B4" s="346" t="s">
        <v>964</v>
      </c>
      <c r="C4" s="347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3" t="s">
        <v>714</v>
      </c>
    </row>
    <row r="5" spans="2:4" ht="27.75" customHeight="1">
      <c r="B5" s="348" t="s">
        <v>965</v>
      </c>
      <c r="C5" s="349" t="str">
        <f>'ХВС показатели (2)'!E9</f>
        <v>Информация об объемах товаров и услуг, их стоимости и способах приобретения *</v>
      </c>
      <c r="D5" s="303" t="s">
        <v>714</v>
      </c>
    </row>
    <row r="6" spans="2:4" ht="27.75" customHeight="1">
      <c r="B6" s="346" t="s">
        <v>684</v>
      </c>
      <c r="C6" s="347" t="str">
        <f>'Ссылки на публикации'!E9</f>
        <v>Ссылки на публикации в других источниках</v>
      </c>
      <c r="D6" s="303" t="s">
        <v>714</v>
      </c>
    </row>
    <row r="7" spans="2:4" ht="27.75" customHeight="1" thickBot="1">
      <c r="B7" s="350" t="s">
        <v>906</v>
      </c>
      <c r="C7" s="351" t="str">
        <f>Комментарии!E8</f>
        <v>КОММЕНТАРИИ</v>
      </c>
      <c r="D7" s="304" t="s">
        <v>714</v>
      </c>
    </row>
    <row r="11" ht="11.25">
      <c r="C11" s="352"/>
    </row>
    <row r="16" ht="11.25">
      <c r="C16" s="353"/>
    </row>
    <row r="17" ht="11.25">
      <c r="C17" s="353"/>
    </row>
    <row r="18" ht="11.25">
      <c r="C18" s="353"/>
    </row>
    <row r="19" ht="11.25">
      <c r="C19" s="353"/>
    </row>
  </sheetData>
  <sheetProtection password="FA9C" sheet="1" objects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53"/>
  <sheetViews>
    <sheetView showGridLines="0" zoomScalePageLayoutView="0" workbookViewId="0" topLeftCell="E19">
      <selection activeCell="H44" sqref="H44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hidden="1" customWidth="1"/>
    <col min="5" max="5" width="7.00390625" style="80" bestFit="1" customWidth="1"/>
    <col min="6" max="6" width="49.140625" style="80" customWidth="1"/>
    <col min="7" max="7" width="42.00390625" style="80" customWidth="1"/>
    <col min="8" max="8" width="36.28125" style="80" customWidth="1"/>
    <col min="9" max="9" width="3.421875" style="80" hidden="1" customWidth="1"/>
    <col min="10" max="10" width="25.421875" style="80" hidden="1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3"/>
      <c r="D3" s="246"/>
      <c r="E3" s="270" t="s">
        <v>606</v>
      </c>
      <c r="F3" s="423"/>
      <c r="G3" s="424"/>
      <c r="H3" s="213"/>
      <c r="I3" s="254"/>
      <c r="J3" s="244"/>
      <c r="K3" s="197"/>
    </row>
    <row r="4" spans="1:10" ht="15" customHeight="1" hidden="1">
      <c r="A4" s="78"/>
      <c r="B4" s="78"/>
      <c r="C4" s="81"/>
      <c r="D4" s="81"/>
      <c r="E4" s="356"/>
      <c r="F4" s="81"/>
      <c r="G4" s="81"/>
      <c r="H4" s="81"/>
      <c r="I4" s="250"/>
      <c r="J4" s="81"/>
    </row>
    <row r="5" spans="2:11" ht="15" customHeight="1" hidden="1">
      <c r="B5" s="213"/>
      <c r="D5" s="200"/>
      <c r="E5" s="417" t="s">
        <v>626</v>
      </c>
      <c r="F5" s="432"/>
      <c r="G5" s="311" t="s">
        <v>612</v>
      </c>
      <c r="H5" s="213"/>
      <c r="I5" s="254"/>
      <c r="J5" s="244"/>
      <c r="K5" s="199"/>
    </row>
    <row r="6" spans="2:11" ht="15" customHeight="1" hidden="1">
      <c r="B6" s="213"/>
      <c r="D6" s="200"/>
      <c r="E6" s="417"/>
      <c r="F6" s="433"/>
      <c r="G6" s="311" t="s">
        <v>613</v>
      </c>
      <c r="H6" s="213"/>
      <c r="I6" s="254"/>
      <c r="J6" s="244"/>
      <c r="K6" s="199"/>
    </row>
    <row r="7" ht="15" customHeight="1" hidden="1" thickBot="1"/>
    <row r="8" spans="4:11" ht="18.75" customHeight="1" hidden="1" thickBot="1">
      <c r="D8" s="208"/>
      <c r="E8" s="209"/>
      <c r="F8" s="305" t="s">
        <v>472</v>
      </c>
      <c r="G8" s="210"/>
      <c r="H8" s="209"/>
      <c r="I8" s="209"/>
      <c r="J8" s="209"/>
      <c r="K8" s="211"/>
    </row>
    <row r="9" spans="4:11" ht="15" customHeight="1">
      <c r="D9" s="193"/>
      <c r="E9" s="434" t="s">
        <v>710</v>
      </c>
      <c r="F9" s="435"/>
      <c r="G9" s="435"/>
      <c r="H9" s="435"/>
      <c r="I9" s="435"/>
      <c r="J9" s="436"/>
      <c r="K9" s="194"/>
    </row>
    <row r="10" spans="4:11" ht="15" customHeight="1" thickBot="1">
      <c r="D10" s="193"/>
      <c r="E10" s="429" t="str">
        <f>IF(org="","",IF(fil="",org,org&amp;" ("&amp;fil&amp;")"))</f>
        <v>Муниципальное унитарное предприятие "Элиставодоканал" г. Элиста</v>
      </c>
      <c r="F10" s="430"/>
      <c r="G10" s="430"/>
      <c r="H10" s="430"/>
      <c r="I10" s="430"/>
      <c r="J10" s="431"/>
      <c r="K10" s="194"/>
    </row>
    <row r="11" spans="4:11" ht="15" customHeight="1" thickBot="1">
      <c r="D11" s="193"/>
      <c r="E11" s="191"/>
      <c r="F11" s="191"/>
      <c r="G11" s="191"/>
      <c r="H11" s="195"/>
      <c r="K11" s="192"/>
    </row>
    <row r="12" spans="2:11" ht="15" customHeight="1" thickBot="1">
      <c r="B12" s="256" t="s">
        <v>598</v>
      </c>
      <c r="D12" s="193"/>
      <c r="E12" s="255" t="s">
        <v>828</v>
      </c>
      <c r="F12" s="440" t="s">
        <v>596</v>
      </c>
      <c r="G12" s="440"/>
      <c r="H12" s="256" t="s">
        <v>597</v>
      </c>
      <c r="I12" s="438" t="s">
        <v>600</v>
      </c>
      <c r="J12" s="439"/>
      <c r="K12" s="192"/>
    </row>
    <row r="13" spans="2:11" ht="15" customHeight="1" thickBot="1">
      <c r="B13" s="258">
        <v>4</v>
      </c>
      <c r="D13" s="193"/>
      <c r="E13" s="257">
        <v>1</v>
      </c>
      <c r="F13" s="428">
        <f>E13+1</f>
        <v>2</v>
      </c>
      <c r="G13" s="428"/>
      <c r="H13" s="258" t="s">
        <v>633</v>
      </c>
      <c r="I13" s="259"/>
      <c r="J13" s="260"/>
      <c r="K13" s="192"/>
    </row>
    <row r="14" spans="2:11" ht="18.75">
      <c r="B14" s="355"/>
      <c r="D14" s="196"/>
      <c r="E14" s="268">
        <v>1</v>
      </c>
      <c r="F14" s="437" t="s">
        <v>599</v>
      </c>
      <c r="G14" s="437"/>
      <c r="H14" s="376" t="s">
        <v>992</v>
      </c>
      <c r="I14" s="253"/>
      <c r="J14" s="244"/>
      <c r="K14" s="192"/>
    </row>
    <row r="15" spans="2:11" ht="22.5">
      <c r="B15" s="217" t="s">
        <v>602</v>
      </c>
      <c r="D15" s="196"/>
      <c r="E15" s="269">
        <v>2</v>
      </c>
      <c r="F15" s="425" t="s">
        <v>601</v>
      </c>
      <c r="G15" s="425" t="s">
        <v>601</v>
      </c>
      <c r="H15" s="318" t="s">
        <v>995</v>
      </c>
      <c r="I15" s="251"/>
      <c r="J15" s="244"/>
      <c r="K15" s="192"/>
    </row>
    <row r="16" spans="2:11" ht="15" customHeight="1">
      <c r="B16" s="248"/>
      <c r="D16" s="198"/>
      <c r="E16" s="270">
        <v>3</v>
      </c>
      <c r="F16" s="418" t="s">
        <v>603</v>
      </c>
      <c r="G16" s="418"/>
      <c r="H16" s="248">
        <v>40909</v>
      </c>
      <c r="I16" s="251"/>
      <c r="J16" s="244"/>
      <c r="K16" s="199"/>
    </row>
    <row r="17" spans="2:11" ht="15" customHeight="1">
      <c r="B17" s="248"/>
      <c r="D17" s="198"/>
      <c r="E17" s="270">
        <v>4</v>
      </c>
      <c r="F17" s="418" t="s">
        <v>604</v>
      </c>
      <c r="G17" s="418"/>
      <c r="H17" s="248">
        <v>42339</v>
      </c>
      <c r="I17" s="251"/>
      <c r="J17" s="244"/>
      <c r="K17" s="199"/>
    </row>
    <row r="18" spans="2:11" ht="26.25" customHeight="1">
      <c r="B18" s="212">
        <f>SUM(B19:B22)</f>
        <v>0</v>
      </c>
      <c r="D18" s="196"/>
      <c r="E18" s="269" t="s">
        <v>605</v>
      </c>
      <c r="F18" s="426" t="s">
        <v>325</v>
      </c>
      <c r="G18" s="426"/>
      <c r="H18" s="212">
        <f>SUM(H19:H22)</f>
        <v>47360</v>
      </c>
      <c r="I18" s="251"/>
      <c r="J18" s="244"/>
      <c r="K18" s="197"/>
    </row>
    <row r="19" spans="2:11" ht="15" customHeight="1">
      <c r="B19" s="213"/>
      <c r="D19" s="196"/>
      <c r="E19" s="270" t="s">
        <v>606</v>
      </c>
      <c r="F19" s="423" t="s">
        <v>724</v>
      </c>
      <c r="G19" s="424"/>
      <c r="H19" s="213">
        <v>16000</v>
      </c>
      <c r="I19" s="251"/>
      <c r="J19" s="244"/>
      <c r="K19" s="197"/>
    </row>
    <row r="20" spans="2:11" ht="15" customHeight="1">
      <c r="B20" s="213"/>
      <c r="D20" s="246" t="s">
        <v>993</v>
      </c>
      <c r="E20" s="270" t="s">
        <v>996</v>
      </c>
      <c r="F20" s="423" t="s">
        <v>725</v>
      </c>
      <c r="G20" s="424"/>
      <c r="H20" s="213">
        <v>8000</v>
      </c>
      <c r="I20" s="254"/>
      <c r="J20" s="244"/>
      <c r="K20" s="197"/>
    </row>
    <row r="21" spans="2:11" ht="15" customHeight="1">
      <c r="B21" s="213"/>
      <c r="D21" s="246" t="s">
        <v>993</v>
      </c>
      <c r="E21" s="270" t="s">
        <v>997</v>
      </c>
      <c r="F21" s="423" t="s">
        <v>716</v>
      </c>
      <c r="G21" s="424"/>
      <c r="H21" s="213">
        <v>23360</v>
      </c>
      <c r="I21" s="254"/>
      <c r="J21" s="244"/>
      <c r="K21" s="197"/>
    </row>
    <row r="22" spans="2:11" ht="15" customHeight="1">
      <c r="B22" s="214"/>
      <c r="D22" s="196"/>
      <c r="E22" s="271"/>
      <c r="F22" s="245" t="s">
        <v>685</v>
      </c>
      <c r="G22" s="241"/>
      <c r="H22" s="241"/>
      <c r="I22" s="251"/>
      <c r="J22" s="244"/>
      <c r="K22" s="199"/>
    </row>
    <row r="23" spans="2:11" ht="25.5" customHeight="1">
      <c r="B23" s="212">
        <f>SUM(B24:B27)</f>
        <v>0</v>
      </c>
      <c r="D23" s="196"/>
      <c r="E23" s="269" t="s">
        <v>607</v>
      </c>
      <c r="F23" s="426" t="s">
        <v>326</v>
      </c>
      <c r="G23" s="426"/>
      <c r="H23" s="212">
        <f>SUM(H24:H27)</f>
        <v>9090</v>
      </c>
      <c r="I23" s="251"/>
      <c r="J23" s="244"/>
      <c r="K23" s="197"/>
    </row>
    <row r="24" spans="2:11" ht="15" customHeight="1">
      <c r="B24" s="215"/>
      <c r="D24" s="196"/>
      <c r="E24" s="272" t="s">
        <v>608</v>
      </c>
      <c r="F24" s="423" t="s">
        <v>724</v>
      </c>
      <c r="G24" s="424"/>
      <c r="H24" s="213">
        <v>2000</v>
      </c>
      <c r="I24" s="251"/>
      <c r="J24" s="244"/>
      <c r="K24" s="199"/>
    </row>
    <row r="25" spans="2:11" ht="15" customHeight="1">
      <c r="B25" s="213"/>
      <c r="D25" s="246" t="s">
        <v>993</v>
      </c>
      <c r="E25" s="270" t="s">
        <v>735</v>
      </c>
      <c r="F25" s="423" t="s">
        <v>725</v>
      </c>
      <c r="G25" s="424"/>
      <c r="H25" s="213">
        <v>2000</v>
      </c>
      <c r="I25" s="254"/>
      <c r="J25" s="244"/>
      <c r="K25" s="197"/>
    </row>
    <row r="26" spans="2:11" ht="15" customHeight="1">
      <c r="B26" s="213"/>
      <c r="D26" s="246" t="s">
        <v>993</v>
      </c>
      <c r="E26" s="270" t="s">
        <v>994</v>
      </c>
      <c r="F26" s="423" t="s">
        <v>716</v>
      </c>
      <c r="G26" s="424"/>
      <c r="H26" s="213">
        <v>5090</v>
      </c>
      <c r="I26" s="254"/>
      <c r="J26" s="244"/>
      <c r="K26" s="197"/>
    </row>
    <row r="27" spans="2:11" ht="15" customHeight="1">
      <c r="B27" s="216"/>
      <c r="D27" s="196"/>
      <c r="E27" s="271"/>
      <c r="F27" s="245" t="s">
        <v>685</v>
      </c>
      <c r="G27" s="241"/>
      <c r="H27" s="241"/>
      <c r="I27" s="251"/>
      <c r="J27" s="244"/>
      <c r="K27" s="199"/>
    </row>
    <row r="28" spans="2:11" ht="26.25" customHeight="1">
      <c r="B28" s="217" t="s">
        <v>602</v>
      </c>
      <c r="D28" s="196"/>
      <c r="E28" s="269" t="s">
        <v>609</v>
      </c>
      <c r="F28" s="425" t="s">
        <v>610</v>
      </c>
      <c r="G28" s="425"/>
      <c r="H28" s="217" t="s">
        <v>602</v>
      </c>
      <c r="I28" s="251"/>
      <c r="J28" s="244"/>
      <c r="K28" s="197"/>
    </row>
    <row r="29" spans="2:11" ht="15" customHeight="1">
      <c r="B29" s="217" t="s">
        <v>602</v>
      </c>
      <c r="D29" s="198"/>
      <c r="E29" s="417" t="s">
        <v>384</v>
      </c>
      <c r="F29" s="419" t="s">
        <v>611</v>
      </c>
      <c r="G29" s="336" t="s">
        <v>612</v>
      </c>
      <c r="H29" s="213">
        <v>4</v>
      </c>
      <c r="I29" s="251"/>
      <c r="J29" s="244"/>
      <c r="K29" s="199"/>
    </row>
    <row r="30" spans="2:11" ht="15" customHeight="1">
      <c r="B30" s="217" t="s">
        <v>602</v>
      </c>
      <c r="D30" s="198"/>
      <c r="E30" s="417"/>
      <c r="F30" s="420"/>
      <c r="G30" s="336" t="s">
        <v>613</v>
      </c>
      <c r="H30" s="213">
        <v>0</v>
      </c>
      <c r="I30" s="251"/>
      <c r="J30" s="244"/>
      <c r="K30" s="199"/>
    </row>
    <row r="31" spans="2:11" ht="15" customHeight="1">
      <c r="B31" s="213"/>
      <c r="D31" s="198"/>
      <c r="E31" s="427" t="s">
        <v>614</v>
      </c>
      <c r="F31" s="419" t="s">
        <v>615</v>
      </c>
      <c r="G31" s="336" t="s">
        <v>612</v>
      </c>
      <c r="H31" s="213">
        <v>0</v>
      </c>
      <c r="I31" s="251"/>
      <c r="J31" s="244"/>
      <c r="K31" s="201"/>
    </row>
    <row r="32" spans="2:11" ht="15" customHeight="1">
      <c r="B32" s="213"/>
      <c r="D32" s="198"/>
      <c r="E32" s="427"/>
      <c r="F32" s="420"/>
      <c r="G32" s="336" t="s">
        <v>613</v>
      </c>
      <c r="H32" s="213">
        <v>0</v>
      </c>
      <c r="I32" s="251"/>
      <c r="J32" s="244"/>
      <c r="K32" s="201"/>
    </row>
    <row r="33" spans="2:11" ht="15" customHeight="1">
      <c r="B33" s="213"/>
      <c r="D33" s="198"/>
      <c r="E33" s="417" t="s">
        <v>616</v>
      </c>
      <c r="F33" s="421" t="s">
        <v>617</v>
      </c>
      <c r="G33" s="336" t="s">
        <v>612</v>
      </c>
      <c r="H33" s="213">
        <v>24</v>
      </c>
      <c r="I33" s="251"/>
      <c r="J33" s="244"/>
      <c r="K33" s="199"/>
    </row>
    <row r="34" spans="2:11" ht="15" customHeight="1">
      <c r="B34" s="213"/>
      <c r="D34" s="198"/>
      <c r="E34" s="417"/>
      <c r="F34" s="422"/>
      <c r="G34" s="336" t="s">
        <v>613</v>
      </c>
      <c r="H34" s="213">
        <v>24</v>
      </c>
      <c r="I34" s="251"/>
      <c r="J34" s="244"/>
      <c r="K34" s="199"/>
    </row>
    <row r="35" spans="2:11" ht="15" customHeight="1">
      <c r="B35" s="213"/>
      <c r="D35" s="198"/>
      <c r="E35" s="417" t="s">
        <v>618</v>
      </c>
      <c r="F35" s="421" t="s">
        <v>619</v>
      </c>
      <c r="G35" s="336" t="s">
        <v>612</v>
      </c>
      <c r="H35" s="213">
        <v>18</v>
      </c>
      <c r="I35" s="251"/>
      <c r="J35" s="244"/>
      <c r="K35" s="199"/>
    </row>
    <row r="36" spans="2:11" ht="15" customHeight="1">
      <c r="B36" s="213"/>
      <c r="D36" s="198"/>
      <c r="E36" s="417"/>
      <c r="F36" s="422"/>
      <c r="G36" s="336" t="s">
        <v>613</v>
      </c>
      <c r="H36" s="213">
        <v>26.06</v>
      </c>
      <c r="I36" s="251"/>
      <c r="J36" s="244"/>
      <c r="K36" s="199"/>
    </row>
    <row r="37" spans="2:11" ht="15" customHeight="1">
      <c r="B37" s="213"/>
      <c r="D37" s="198"/>
      <c r="E37" s="417" t="s">
        <v>620</v>
      </c>
      <c r="F37" s="421" t="s">
        <v>830</v>
      </c>
      <c r="G37" s="336" t="s">
        <v>612</v>
      </c>
      <c r="H37" s="213">
        <v>100</v>
      </c>
      <c r="I37" s="251"/>
      <c r="J37" s="244"/>
      <c r="K37" s="199"/>
    </row>
    <row r="38" spans="2:11" ht="15" customHeight="1">
      <c r="B38" s="213"/>
      <c r="D38" s="198"/>
      <c r="E38" s="417"/>
      <c r="F38" s="422"/>
      <c r="G38" s="336" t="s">
        <v>613</v>
      </c>
      <c r="H38" s="213">
        <v>66</v>
      </c>
      <c r="I38" s="251"/>
      <c r="J38" s="244"/>
      <c r="K38" s="199"/>
    </row>
    <row r="39" spans="2:11" ht="15" customHeight="1">
      <c r="B39" s="249"/>
      <c r="D39" s="198"/>
      <c r="E39" s="417" t="s">
        <v>622</v>
      </c>
      <c r="F39" s="419" t="s">
        <v>621</v>
      </c>
      <c r="G39" s="336" t="s">
        <v>612</v>
      </c>
      <c r="H39" s="249">
        <v>85654</v>
      </c>
      <c r="I39" s="251"/>
      <c r="J39" s="244"/>
      <c r="K39" s="199"/>
    </row>
    <row r="40" spans="2:11" ht="15" customHeight="1">
      <c r="B40" s="249"/>
      <c r="D40" s="198"/>
      <c r="E40" s="417"/>
      <c r="F40" s="420"/>
      <c r="G40" s="336" t="s">
        <v>613</v>
      </c>
      <c r="H40" s="249">
        <v>85654</v>
      </c>
      <c r="I40" s="251"/>
      <c r="J40" s="244"/>
      <c r="K40" s="199"/>
    </row>
    <row r="41" spans="2:11" ht="15" customHeight="1">
      <c r="B41" s="213"/>
      <c r="D41" s="198"/>
      <c r="E41" s="417" t="s">
        <v>623</v>
      </c>
      <c r="F41" s="419" t="s">
        <v>831</v>
      </c>
      <c r="G41" s="336" t="s">
        <v>612</v>
      </c>
      <c r="H41" s="213">
        <v>53.5</v>
      </c>
      <c r="I41" s="251"/>
      <c r="J41" s="244"/>
      <c r="K41" s="199"/>
    </row>
    <row r="42" spans="2:11" ht="15" customHeight="1">
      <c r="B42" s="213"/>
      <c r="D42" s="198"/>
      <c r="E42" s="417"/>
      <c r="F42" s="420"/>
      <c r="G42" s="336" t="s">
        <v>613</v>
      </c>
      <c r="H42" s="213">
        <v>35.46</v>
      </c>
      <c r="I42" s="251"/>
      <c r="J42" s="244"/>
      <c r="K42" s="199"/>
    </row>
    <row r="43" spans="2:11" ht="15" customHeight="1">
      <c r="B43" s="213"/>
      <c r="D43" s="198"/>
      <c r="E43" s="417" t="s">
        <v>624</v>
      </c>
      <c r="F43" s="419" t="s">
        <v>751</v>
      </c>
      <c r="G43" s="336" t="s">
        <v>612</v>
      </c>
      <c r="H43" s="213">
        <f>4051250/2127500</f>
        <v>1.9042303172737955</v>
      </c>
      <c r="I43" s="251"/>
      <c r="J43" s="244"/>
      <c r="K43" s="199"/>
    </row>
    <row r="44" spans="2:11" ht="15" customHeight="1">
      <c r="B44" s="213"/>
      <c r="D44" s="198"/>
      <c r="E44" s="417"/>
      <c r="F44" s="420"/>
      <c r="G44" s="336" t="s">
        <v>613</v>
      </c>
      <c r="H44" s="213">
        <v>1.57</v>
      </c>
      <c r="I44" s="251"/>
      <c r="J44" s="244"/>
      <c r="K44" s="199"/>
    </row>
    <row r="45" spans="2:11" ht="15" customHeight="1">
      <c r="B45" s="249"/>
      <c r="D45" s="246"/>
      <c r="E45" s="417" t="s">
        <v>626</v>
      </c>
      <c r="F45" s="419" t="s">
        <v>752</v>
      </c>
      <c r="G45" s="336" t="s">
        <v>612</v>
      </c>
      <c r="H45" s="249">
        <v>0.5</v>
      </c>
      <c r="I45" s="254"/>
      <c r="J45" s="244"/>
      <c r="K45" s="199"/>
    </row>
    <row r="46" spans="2:11" ht="15" customHeight="1">
      <c r="B46" s="249"/>
      <c r="D46" s="200"/>
      <c r="E46" s="417"/>
      <c r="F46" s="420"/>
      <c r="G46" s="336" t="s">
        <v>613</v>
      </c>
      <c r="H46" s="249">
        <v>5.4</v>
      </c>
      <c r="I46" s="254"/>
      <c r="J46" s="244"/>
      <c r="K46" s="199"/>
    </row>
    <row r="47" spans="2:11" ht="15" customHeight="1">
      <c r="B47" s="213"/>
      <c r="D47" s="246"/>
      <c r="E47" s="417" t="s">
        <v>829</v>
      </c>
      <c r="F47" s="421" t="s">
        <v>625</v>
      </c>
      <c r="G47" s="336" t="s">
        <v>612</v>
      </c>
      <c r="H47" s="213">
        <v>659.13</v>
      </c>
      <c r="I47" s="254"/>
      <c r="J47" s="244"/>
      <c r="K47" s="199"/>
    </row>
    <row r="48" spans="2:11" ht="15" customHeight="1">
      <c r="B48" s="213"/>
      <c r="D48" s="200"/>
      <c r="E48" s="417"/>
      <c r="F48" s="422"/>
      <c r="G48" s="336" t="s">
        <v>613</v>
      </c>
      <c r="H48" s="213">
        <v>488.28</v>
      </c>
      <c r="I48" s="254"/>
      <c r="J48" s="244"/>
      <c r="K48" s="199"/>
    </row>
    <row r="49" spans="2:11" ht="15" customHeight="1">
      <c r="B49" s="214"/>
      <c r="D49" s="198"/>
      <c r="E49" s="271"/>
      <c r="F49" s="245" t="s">
        <v>627</v>
      </c>
      <c r="G49" s="241"/>
      <c r="H49" s="241"/>
      <c r="I49" s="251"/>
      <c r="J49" s="244"/>
      <c r="K49" s="199"/>
    </row>
    <row r="50" spans="2:11" ht="15" customHeight="1" thickBot="1">
      <c r="B50" s="243" t="s">
        <v>628</v>
      </c>
      <c r="D50" s="190"/>
      <c r="E50" s="273"/>
      <c r="F50" s="242"/>
      <c r="G50" s="242"/>
      <c r="H50" s="242"/>
      <c r="I50" s="252"/>
      <c r="J50" s="247"/>
      <c r="K50" s="199"/>
    </row>
    <row r="51" spans="4:11" ht="11.25">
      <c r="D51" s="190"/>
      <c r="E51" s="202"/>
      <c r="F51" s="203"/>
      <c r="G51" s="203"/>
      <c r="H51" s="203"/>
      <c r="K51" s="199"/>
    </row>
    <row r="52" spans="4:11" ht="11.25" customHeight="1" hidden="1">
      <c r="D52" s="190"/>
      <c r="E52" s="316" t="s">
        <v>629</v>
      </c>
      <c r="F52" s="315"/>
      <c r="G52" s="315"/>
      <c r="H52" s="315"/>
      <c r="I52" s="315"/>
      <c r="J52" s="315"/>
      <c r="K52" s="204"/>
    </row>
    <row r="53" spans="4:11" ht="11.25" hidden="1">
      <c r="D53" s="205"/>
      <c r="E53" s="206"/>
      <c r="F53" s="206"/>
      <c r="G53" s="206"/>
      <c r="H53" s="206"/>
      <c r="I53" s="206"/>
      <c r="J53" s="206"/>
      <c r="K53" s="207"/>
    </row>
  </sheetData>
  <sheetProtection password="FA9C" sheet="1" objects="1" scenarios="1" formatColumns="0" formatRows="0"/>
  <mergeCells count="41">
    <mergeCell ref="E10:J10"/>
    <mergeCell ref="F3:G3"/>
    <mergeCell ref="E5:E6"/>
    <mergeCell ref="F5:F6"/>
    <mergeCell ref="E9:J9"/>
    <mergeCell ref="F14:G14"/>
    <mergeCell ref="I12:J12"/>
    <mergeCell ref="F12:G12"/>
    <mergeCell ref="F23:G23"/>
    <mergeCell ref="F24:G24"/>
    <mergeCell ref="F28:G28"/>
    <mergeCell ref="F26:G26"/>
    <mergeCell ref="F13:G13"/>
    <mergeCell ref="F21:G21"/>
    <mergeCell ref="F25:G25"/>
    <mergeCell ref="E45:E46"/>
    <mergeCell ref="E29:E30"/>
    <mergeCell ref="F29:F30"/>
    <mergeCell ref="F31:F32"/>
    <mergeCell ref="F35:F36"/>
    <mergeCell ref="F33:F34"/>
    <mergeCell ref="F15:G15"/>
    <mergeCell ref="F16:G16"/>
    <mergeCell ref="F20:G20"/>
    <mergeCell ref="F18:G18"/>
    <mergeCell ref="E31:E32"/>
    <mergeCell ref="E47:E48"/>
    <mergeCell ref="F47:F48"/>
    <mergeCell ref="F43:F44"/>
    <mergeCell ref="F41:F42"/>
    <mergeCell ref="E43:E44"/>
    <mergeCell ref="E41:E42"/>
    <mergeCell ref="E33:E34"/>
    <mergeCell ref="F17:G17"/>
    <mergeCell ref="F45:F46"/>
    <mergeCell ref="F39:F40"/>
    <mergeCell ref="E39:E40"/>
    <mergeCell ref="E37:E38"/>
    <mergeCell ref="F37:F38"/>
    <mergeCell ref="F19:G19"/>
    <mergeCell ref="E35:E36"/>
  </mergeCells>
  <dataValidations count="4">
    <dataValidation type="decimal" allowBlank="1" showInputMessage="1" showErrorMessage="1" sqref="H45:H49 G27:H27 B18 H5:H6 H3 G22 B22:B23 B45:B49 H18:H2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31:B44 H29:H44 B3 B24:B26 B5:B6 B19:B21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4:G26 F3:G3 F19:G21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9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2" location="'ХВС инвестиции'!A1" tooltip="Добавить показатель эффективности" display="Добавить источники финансирования"/>
    <hyperlink ref="B50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7" location="'ХВС инвестиции'!A1" tooltip="Добавить показатель эффективности" display="Добавить источники финансирования"/>
    <hyperlink ref="D25" location="'ХВС инвестиции'!$A$1" tooltip="Удалить источники финансирования" display="Удалить источники финансирования"/>
    <hyperlink ref="D26" location="'ХВС инвестиции'!$A$1" tooltip="Удалить источники финансирования" display="Удалить источники финансирования"/>
    <hyperlink ref="D20" location="'ХВС инвестиции'!$A$1" tooltip="Удалить источники финансирования" display="Удалить источники финансирования"/>
    <hyperlink ref="D21" location="'ХВС инвестиции'!$A$1" tooltip="Удалить источники финансирования" display="Удалить источники финансирования"/>
  </hyperlink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3"/>
  <sheetViews>
    <sheetView showGridLines="0" zoomScale="90" zoomScaleNormal="90" zoomScalePageLayoutView="0" workbookViewId="0" topLeftCell="E56">
      <selection activeCell="H73" sqref="H73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hidden="1" customWidth="1"/>
    <col min="5" max="5" width="9.421875" style="80" customWidth="1"/>
    <col min="6" max="6" width="63.00390625" style="80" customWidth="1"/>
    <col min="7" max="7" width="11.421875" style="80" customWidth="1"/>
    <col min="8" max="8" width="22.140625" style="80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 hidden="1">
      <c r="C7" s="95"/>
      <c r="D7" s="95"/>
      <c r="E7" s="95"/>
    </row>
    <row r="8" spans="3:9" ht="12" thickBot="1">
      <c r="C8" s="95"/>
      <c r="D8" s="208"/>
      <c r="E8" s="209"/>
      <c r="F8" s="305" t="s">
        <v>472</v>
      </c>
      <c r="G8" s="224"/>
      <c r="H8" s="209"/>
      <c r="I8" s="211"/>
    </row>
    <row r="9" spans="4:9" ht="11.25">
      <c r="D9" s="193"/>
      <c r="E9" s="434" t="s">
        <v>811</v>
      </c>
      <c r="F9" s="435"/>
      <c r="G9" s="435"/>
      <c r="H9" s="436"/>
      <c r="I9" s="194"/>
    </row>
    <row r="10" spans="4:9" ht="12" thickBot="1">
      <c r="D10" s="193"/>
      <c r="E10" s="429" t="str">
        <f>IF(org="","",IF(fil="",org,org&amp;" ("&amp;fil&amp;")"))</f>
        <v>Муниципальное унитарное предприятие "Элиставодоканал" г. Элиста</v>
      </c>
      <c r="F10" s="430"/>
      <c r="G10" s="430"/>
      <c r="H10" s="431"/>
      <c r="I10" s="194"/>
    </row>
    <row r="11" spans="4:9" ht="12" thickBot="1">
      <c r="D11" s="193"/>
      <c r="E11" s="191"/>
      <c r="F11" s="191"/>
      <c r="G11" s="191"/>
      <c r="H11" s="191"/>
      <c r="I11" s="192"/>
    </row>
    <row r="12" spans="4:9" ht="23.25" thickBot="1">
      <c r="D12" s="193"/>
      <c r="E12" s="255" t="s">
        <v>828</v>
      </c>
      <c r="F12" s="256" t="s">
        <v>596</v>
      </c>
      <c r="G12" s="256" t="s">
        <v>930</v>
      </c>
      <c r="H12" s="276" t="s">
        <v>597</v>
      </c>
      <c r="I12" s="192"/>
    </row>
    <row r="13" spans="4:9" ht="12" thickBot="1">
      <c r="D13" s="193"/>
      <c r="E13" s="280">
        <v>1</v>
      </c>
      <c r="F13" s="281">
        <f>E13+1</f>
        <v>2</v>
      </c>
      <c r="G13" s="281">
        <f>F13+1</f>
        <v>3</v>
      </c>
      <c r="H13" s="282">
        <f>G13+1</f>
        <v>4</v>
      </c>
      <c r="I13" s="192"/>
    </row>
    <row r="14" spans="4:9" ht="33.75">
      <c r="D14" s="198"/>
      <c r="E14" s="277" t="s">
        <v>630</v>
      </c>
      <c r="F14" s="278" t="s">
        <v>687</v>
      </c>
      <c r="G14" s="279" t="s">
        <v>631</v>
      </c>
      <c r="H14" s="312" t="str">
        <f>IF(activity="","",activity)</f>
        <v>Оказание услуг в сфере водоснабжения и очистки сточных вод</v>
      </c>
      <c r="I14" s="192"/>
    </row>
    <row r="15" spans="4:9" ht="15" customHeight="1">
      <c r="D15" s="198"/>
      <c r="E15" s="270" t="s">
        <v>632</v>
      </c>
      <c r="F15" s="225" t="s">
        <v>686</v>
      </c>
      <c r="G15" s="226" t="s">
        <v>928</v>
      </c>
      <c r="H15" s="261">
        <v>113767.42</v>
      </c>
      <c r="I15" s="192"/>
    </row>
    <row r="16" spans="4:9" ht="22.5">
      <c r="D16" s="198"/>
      <c r="E16" s="270">
        <v>3</v>
      </c>
      <c r="F16" s="225" t="s">
        <v>740</v>
      </c>
      <c r="G16" s="226" t="s">
        <v>928</v>
      </c>
      <c r="H16" s="262">
        <f>SUM(H17,H21,H24,H34:H38,H41,H44,H51:H53)</f>
        <v>133787.06</v>
      </c>
      <c r="I16" s="192"/>
    </row>
    <row r="17" spans="4:9" ht="11.25">
      <c r="D17" s="198"/>
      <c r="E17" s="270" t="s">
        <v>957</v>
      </c>
      <c r="F17" s="188" t="s">
        <v>732</v>
      </c>
      <c r="G17" s="226" t="s">
        <v>928</v>
      </c>
      <c r="H17" s="261">
        <v>0</v>
      </c>
      <c r="I17" s="192"/>
    </row>
    <row r="18" spans="4:9" ht="11.25">
      <c r="D18" s="198"/>
      <c r="E18" s="270" t="s">
        <v>753</v>
      </c>
      <c r="F18" s="227" t="s">
        <v>741</v>
      </c>
      <c r="G18" s="226" t="s">
        <v>928</v>
      </c>
      <c r="H18" s="261">
        <v>0</v>
      </c>
      <c r="I18" s="192"/>
    </row>
    <row r="19" spans="4:9" ht="11.25">
      <c r="D19" s="198"/>
      <c r="E19" s="270" t="s">
        <v>754</v>
      </c>
      <c r="F19" s="227" t="s">
        <v>742</v>
      </c>
      <c r="G19" s="226" t="s">
        <v>928</v>
      </c>
      <c r="H19" s="261">
        <v>0</v>
      </c>
      <c r="I19" s="192"/>
    </row>
    <row r="20" spans="4:9" ht="11.25">
      <c r="D20" s="198"/>
      <c r="E20" s="270" t="s">
        <v>755</v>
      </c>
      <c r="F20" s="227" t="s">
        <v>743</v>
      </c>
      <c r="G20" s="226" t="s">
        <v>928</v>
      </c>
      <c r="H20" s="261">
        <v>0</v>
      </c>
      <c r="I20" s="192"/>
    </row>
    <row r="21" spans="4:9" ht="33.75">
      <c r="D21" s="198"/>
      <c r="E21" s="270" t="s">
        <v>634</v>
      </c>
      <c r="F21" s="188" t="s">
        <v>689</v>
      </c>
      <c r="G21" s="226" t="s">
        <v>928</v>
      </c>
      <c r="H21" s="261">
        <v>40985.28</v>
      </c>
      <c r="I21" s="192"/>
    </row>
    <row r="22" spans="4:9" ht="11.25">
      <c r="D22" s="198"/>
      <c r="E22" s="270" t="s">
        <v>756</v>
      </c>
      <c r="F22" s="227" t="s">
        <v>967</v>
      </c>
      <c r="G22" s="226" t="s">
        <v>635</v>
      </c>
      <c r="H22" s="262">
        <f>nerr(H21/H23)</f>
        <v>4.0370000817539875</v>
      </c>
      <c r="I22" s="192"/>
    </row>
    <row r="23" spans="4:9" ht="15" customHeight="1">
      <c r="D23" s="198"/>
      <c r="E23" s="270" t="s">
        <v>757</v>
      </c>
      <c r="F23" s="227" t="s">
        <v>688</v>
      </c>
      <c r="G23" s="226" t="s">
        <v>733</v>
      </c>
      <c r="H23" s="263">
        <v>10152.41</v>
      </c>
      <c r="I23" s="192"/>
    </row>
    <row r="24" spans="4:9" ht="15" customHeight="1">
      <c r="D24" s="198"/>
      <c r="E24" s="270" t="s">
        <v>636</v>
      </c>
      <c r="F24" s="188" t="s">
        <v>758</v>
      </c>
      <c r="G24" s="226" t="s">
        <v>928</v>
      </c>
      <c r="H24" s="261">
        <v>46.81</v>
      </c>
      <c r="I24" s="192"/>
    </row>
    <row r="25" spans="4:9" ht="11.25">
      <c r="D25" s="198"/>
      <c r="E25" s="270" t="s">
        <v>637</v>
      </c>
      <c r="F25" s="227" t="s">
        <v>321</v>
      </c>
      <c r="G25" s="226" t="s">
        <v>759</v>
      </c>
      <c r="H25" s="333">
        <f>SUM(H26:H33)</f>
        <v>1.56</v>
      </c>
      <c r="I25" s="192"/>
    </row>
    <row r="26" spans="4:9" ht="15" customHeight="1">
      <c r="D26" s="198"/>
      <c r="E26" s="270" t="s">
        <v>760</v>
      </c>
      <c r="F26" s="340" t="s">
        <v>776</v>
      </c>
      <c r="G26" s="226" t="s">
        <v>759</v>
      </c>
      <c r="H26" s="263">
        <v>1.56</v>
      </c>
      <c r="I26" s="192"/>
    </row>
    <row r="27" spans="4:9" ht="11.25">
      <c r="D27" s="198"/>
      <c r="E27" s="270" t="s">
        <v>761</v>
      </c>
      <c r="F27" s="340" t="s">
        <v>777</v>
      </c>
      <c r="G27" s="226" t="s">
        <v>759</v>
      </c>
      <c r="H27" s="263">
        <v>0</v>
      </c>
      <c r="I27" s="192"/>
    </row>
    <row r="28" spans="4:9" ht="11.25">
      <c r="D28" s="198"/>
      <c r="E28" s="270" t="s">
        <v>762</v>
      </c>
      <c r="F28" s="340" t="s">
        <v>778</v>
      </c>
      <c r="G28" s="226" t="s">
        <v>759</v>
      </c>
      <c r="H28" s="263">
        <v>0</v>
      </c>
      <c r="I28" s="192"/>
    </row>
    <row r="29" spans="4:9" ht="11.25">
      <c r="D29" s="198"/>
      <c r="E29" s="270" t="s">
        <v>763</v>
      </c>
      <c r="F29" s="340" t="s">
        <v>779</v>
      </c>
      <c r="G29" s="226" t="s">
        <v>759</v>
      </c>
      <c r="H29" s="263">
        <v>0</v>
      </c>
      <c r="I29" s="192"/>
    </row>
    <row r="30" spans="4:9" ht="11.25">
      <c r="D30" s="198"/>
      <c r="E30" s="270" t="s">
        <v>764</v>
      </c>
      <c r="F30" s="340" t="s">
        <v>780</v>
      </c>
      <c r="G30" s="226" t="s">
        <v>759</v>
      </c>
      <c r="H30" s="263">
        <v>0</v>
      </c>
      <c r="I30" s="192"/>
    </row>
    <row r="31" spans="4:9" ht="11.25">
      <c r="D31" s="198"/>
      <c r="E31" s="270" t="s">
        <v>765</v>
      </c>
      <c r="F31" s="340" t="s">
        <v>781</v>
      </c>
      <c r="G31" s="226" t="s">
        <v>759</v>
      </c>
      <c r="H31" s="263">
        <v>0</v>
      </c>
      <c r="I31" s="192"/>
    </row>
    <row r="32" spans="4:9" ht="11.25">
      <c r="D32" s="198"/>
      <c r="E32" s="270" t="s">
        <v>766</v>
      </c>
      <c r="F32" s="340" t="s">
        <v>782</v>
      </c>
      <c r="G32" s="226" t="s">
        <v>759</v>
      </c>
      <c r="H32" s="263">
        <v>0</v>
      </c>
      <c r="I32" s="192"/>
    </row>
    <row r="33" spans="4:9" ht="11.25">
      <c r="D33" s="198"/>
      <c r="E33" s="270" t="s">
        <v>767</v>
      </c>
      <c r="F33" s="340" t="s">
        <v>783</v>
      </c>
      <c r="G33" s="226" t="s">
        <v>759</v>
      </c>
      <c r="H33" s="263">
        <v>0</v>
      </c>
      <c r="I33" s="192"/>
    </row>
    <row r="34" spans="4:9" ht="15" customHeight="1">
      <c r="D34" s="198"/>
      <c r="E34" s="270" t="s">
        <v>638</v>
      </c>
      <c r="F34" s="188" t="s">
        <v>690</v>
      </c>
      <c r="G34" s="226" t="s">
        <v>928</v>
      </c>
      <c r="H34" s="261">
        <v>11387.65</v>
      </c>
      <c r="I34" s="192"/>
    </row>
    <row r="35" spans="4:9" ht="22.5">
      <c r="D35" s="198"/>
      <c r="E35" s="270" t="s">
        <v>639</v>
      </c>
      <c r="F35" s="188" t="s">
        <v>691</v>
      </c>
      <c r="G35" s="226" t="s">
        <v>928</v>
      </c>
      <c r="H35" s="261">
        <v>3431.76</v>
      </c>
      <c r="I35" s="192"/>
    </row>
    <row r="36" spans="4:9" ht="15" customHeight="1">
      <c r="D36" s="198"/>
      <c r="E36" s="270" t="s">
        <v>640</v>
      </c>
      <c r="F36" s="188" t="s">
        <v>692</v>
      </c>
      <c r="G36" s="226" t="s">
        <v>928</v>
      </c>
      <c r="H36" s="261">
        <v>17307.84</v>
      </c>
      <c r="I36" s="192"/>
    </row>
    <row r="37" spans="4:9" ht="22.5">
      <c r="D37" s="198"/>
      <c r="E37" s="270" t="s">
        <v>641</v>
      </c>
      <c r="F37" s="188" t="s">
        <v>693</v>
      </c>
      <c r="G37" s="226" t="s">
        <v>928</v>
      </c>
      <c r="H37" s="261">
        <v>0</v>
      </c>
      <c r="I37" s="192"/>
    </row>
    <row r="38" spans="4:9" ht="15" customHeight="1">
      <c r="D38" s="198"/>
      <c r="E38" s="270" t="s">
        <v>642</v>
      </c>
      <c r="F38" s="188" t="s">
        <v>694</v>
      </c>
      <c r="G38" s="226" t="s">
        <v>928</v>
      </c>
      <c r="H38" s="261">
        <v>1681.74</v>
      </c>
      <c r="I38" s="192"/>
    </row>
    <row r="39" spans="4:9" ht="15" customHeight="1">
      <c r="D39" s="198"/>
      <c r="E39" s="270" t="s">
        <v>768</v>
      </c>
      <c r="F39" s="227" t="s">
        <v>695</v>
      </c>
      <c r="G39" s="226" t="s">
        <v>928</v>
      </c>
      <c r="H39" s="261">
        <v>1115.1</v>
      </c>
      <c r="I39" s="192"/>
    </row>
    <row r="40" spans="4:9" ht="15" customHeight="1">
      <c r="D40" s="198"/>
      <c r="E40" s="270" t="s">
        <v>769</v>
      </c>
      <c r="F40" s="227" t="s">
        <v>696</v>
      </c>
      <c r="G40" s="226" t="s">
        <v>928</v>
      </c>
      <c r="H40" s="261">
        <v>336.76</v>
      </c>
      <c r="I40" s="192"/>
    </row>
    <row r="41" spans="4:9" ht="15" customHeight="1">
      <c r="D41" s="198"/>
      <c r="E41" s="270" t="s">
        <v>643</v>
      </c>
      <c r="F41" s="188" t="s">
        <v>697</v>
      </c>
      <c r="G41" s="226" t="s">
        <v>928</v>
      </c>
      <c r="H41" s="261">
        <v>16739.22</v>
      </c>
      <c r="I41" s="192"/>
    </row>
    <row r="42" spans="4:9" ht="15" customHeight="1">
      <c r="D42" s="198"/>
      <c r="E42" s="270" t="s">
        <v>770</v>
      </c>
      <c r="F42" s="227" t="s">
        <v>695</v>
      </c>
      <c r="G42" s="226" t="s">
        <v>928</v>
      </c>
      <c r="H42" s="261">
        <v>9635.37</v>
      </c>
      <c r="I42" s="192"/>
    </row>
    <row r="43" spans="4:9" ht="15" customHeight="1">
      <c r="D43" s="198"/>
      <c r="E43" s="270" t="s">
        <v>771</v>
      </c>
      <c r="F43" s="227" t="s">
        <v>696</v>
      </c>
      <c r="G43" s="226" t="s">
        <v>928</v>
      </c>
      <c r="H43" s="261">
        <v>2853.37</v>
      </c>
      <c r="I43" s="192"/>
    </row>
    <row r="44" spans="4:9" ht="22.5">
      <c r="D44" s="198"/>
      <c r="E44" s="270" t="s">
        <v>644</v>
      </c>
      <c r="F44" s="188" t="s">
        <v>645</v>
      </c>
      <c r="G44" s="226" t="s">
        <v>928</v>
      </c>
      <c r="H44" s="261">
        <f>42277.03-1856.91</f>
        <v>40420.119999999995</v>
      </c>
      <c r="I44" s="192"/>
    </row>
    <row r="45" spans="4:9" ht="11.25">
      <c r="D45" s="198"/>
      <c r="E45" s="270" t="s">
        <v>646</v>
      </c>
      <c r="F45" s="227" t="s">
        <v>698</v>
      </c>
      <c r="G45" s="226" t="s">
        <v>928</v>
      </c>
      <c r="H45" s="261">
        <v>0</v>
      </c>
      <c r="I45" s="192"/>
    </row>
    <row r="46" spans="4:9" ht="15" customHeight="1">
      <c r="D46" s="198"/>
      <c r="E46" s="270" t="s">
        <v>647</v>
      </c>
      <c r="F46" s="227" t="s">
        <v>784</v>
      </c>
      <c r="G46" s="226" t="s">
        <v>928</v>
      </c>
      <c r="H46" s="261">
        <f>H44-H47-H50</f>
        <v>33358.59</v>
      </c>
      <c r="I46" s="192"/>
    </row>
    <row r="47" spans="4:9" ht="15" customHeight="1">
      <c r="D47" s="198"/>
      <c r="E47" s="270" t="s">
        <v>772</v>
      </c>
      <c r="F47" s="227" t="s">
        <v>699</v>
      </c>
      <c r="G47" s="226" t="s">
        <v>928</v>
      </c>
      <c r="H47" s="261">
        <v>5427.35</v>
      </c>
      <c r="I47" s="192"/>
    </row>
    <row r="48" spans="4:9" ht="15" customHeight="1">
      <c r="D48" s="198"/>
      <c r="E48" s="270" t="s">
        <v>773</v>
      </c>
      <c r="F48" s="227" t="s">
        <v>700</v>
      </c>
      <c r="G48" s="226" t="s">
        <v>928</v>
      </c>
      <c r="H48" s="261">
        <f>H47/H49/9</f>
        <v>18.844965277777778</v>
      </c>
      <c r="I48" s="192"/>
    </row>
    <row r="49" spans="4:9" ht="11.25">
      <c r="D49" s="198"/>
      <c r="E49" s="270" t="s">
        <v>774</v>
      </c>
      <c r="F49" s="227" t="s">
        <v>701</v>
      </c>
      <c r="G49" s="226" t="s">
        <v>734</v>
      </c>
      <c r="H49" s="264">
        <v>32</v>
      </c>
      <c r="I49" s="192"/>
    </row>
    <row r="50" spans="4:9" ht="22.5">
      <c r="D50" s="198"/>
      <c r="E50" s="270" t="s">
        <v>775</v>
      </c>
      <c r="F50" s="227" t="s">
        <v>702</v>
      </c>
      <c r="G50" s="226" t="s">
        <v>928</v>
      </c>
      <c r="H50" s="261">
        <v>1634.18</v>
      </c>
      <c r="I50" s="192"/>
    </row>
    <row r="51" spans="4:9" ht="33.75">
      <c r="D51" s="198"/>
      <c r="E51" s="270" t="s">
        <v>648</v>
      </c>
      <c r="F51" s="188" t="s">
        <v>664</v>
      </c>
      <c r="G51" s="226" t="s">
        <v>928</v>
      </c>
      <c r="H51" s="261">
        <v>0</v>
      </c>
      <c r="I51" s="192"/>
    </row>
    <row r="52" spans="4:9" ht="15" customHeight="1">
      <c r="D52" s="246" t="s">
        <v>985</v>
      </c>
      <c r="E52" s="270" t="s">
        <v>986</v>
      </c>
      <c r="F52" s="372" t="s">
        <v>987</v>
      </c>
      <c r="G52" s="228" t="s">
        <v>928</v>
      </c>
      <c r="H52" s="354">
        <v>1786.64</v>
      </c>
      <c r="I52" s="192"/>
    </row>
    <row r="53" spans="4:9" ht="11.25">
      <c r="D53" s="220"/>
      <c r="E53" s="274"/>
      <c r="F53" s="335" t="s">
        <v>649</v>
      </c>
      <c r="G53" s="230"/>
      <c r="H53" s="265"/>
      <c r="I53" s="192"/>
    </row>
    <row r="54" spans="4:9" ht="22.5">
      <c r="D54" s="198"/>
      <c r="E54" s="270" t="s">
        <v>650</v>
      </c>
      <c r="F54" s="225" t="s">
        <v>706</v>
      </c>
      <c r="G54" s="226" t="s">
        <v>928</v>
      </c>
      <c r="H54" s="261">
        <f>H15</f>
        <v>113767.42</v>
      </c>
      <c r="I54" s="192"/>
    </row>
    <row r="55" spans="4:9" ht="11.25">
      <c r="D55" s="198"/>
      <c r="E55" s="270" t="s">
        <v>605</v>
      </c>
      <c r="F55" s="225" t="s">
        <v>707</v>
      </c>
      <c r="G55" s="226" t="s">
        <v>928</v>
      </c>
      <c r="H55" s="261">
        <f>H15-H16</f>
        <v>-20019.64</v>
      </c>
      <c r="I55" s="192"/>
    </row>
    <row r="56" spans="4:9" ht="33.75">
      <c r="D56" s="198"/>
      <c r="E56" s="270" t="s">
        <v>606</v>
      </c>
      <c r="F56" s="188" t="s">
        <v>797</v>
      </c>
      <c r="G56" s="226" t="s">
        <v>928</v>
      </c>
      <c r="H56" s="261">
        <v>0</v>
      </c>
      <c r="I56" s="192"/>
    </row>
    <row r="57" spans="4:9" ht="15" customHeight="1">
      <c r="D57" s="198"/>
      <c r="E57" s="270" t="s">
        <v>607</v>
      </c>
      <c r="F57" s="225" t="s">
        <v>322</v>
      </c>
      <c r="G57" s="226" t="s">
        <v>651</v>
      </c>
      <c r="H57" s="263">
        <v>6937</v>
      </c>
      <c r="I57" s="192"/>
    </row>
    <row r="58" spans="4:9" ht="15" customHeight="1">
      <c r="D58" s="198"/>
      <c r="E58" s="270" t="s">
        <v>608</v>
      </c>
      <c r="F58" s="188" t="s">
        <v>798</v>
      </c>
      <c r="G58" s="226" t="s">
        <v>651</v>
      </c>
      <c r="H58" s="263">
        <v>6937</v>
      </c>
      <c r="I58" s="192"/>
    </row>
    <row r="59" spans="4:9" ht="11.25">
      <c r="D59" s="198"/>
      <c r="E59" s="270" t="s">
        <v>735</v>
      </c>
      <c r="F59" s="188" t="s">
        <v>799</v>
      </c>
      <c r="G59" s="226" t="s">
        <v>651</v>
      </c>
      <c r="H59" s="263">
        <v>0</v>
      </c>
      <c r="I59" s="192"/>
    </row>
    <row r="60" spans="4:9" ht="11.25">
      <c r="D60" s="198"/>
      <c r="E60" s="270" t="s">
        <v>609</v>
      </c>
      <c r="F60" s="225" t="s">
        <v>323</v>
      </c>
      <c r="G60" s="226" t="s">
        <v>651</v>
      </c>
      <c r="H60" s="333">
        <f>SUM(H61:H62)</f>
        <v>0</v>
      </c>
      <c r="I60" s="192"/>
    </row>
    <row r="61" spans="4:9" ht="11.25">
      <c r="D61" s="198"/>
      <c r="E61" s="270" t="s">
        <v>384</v>
      </c>
      <c r="F61" s="188" t="s">
        <v>741</v>
      </c>
      <c r="G61" s="226" t="s">
        <v>651</v>
      </c>
      <c r="H61" s="263">
        <v>0</v>
      </c>
      <c r="I61" s="192"/>
    </row>
    <row r="62" spans="4:9" ht="11.25">
      <c r="D62" s="198"/>
      <c r="E62" s="270" t="s">
        <v>614</v>
      </c>
      <c r="F62" s="188" t="s">
        <v>742</v>
      </c>
      <c r="G62" s="226" t="s">
        <v>651</v>
      </c>
      <c r="H62" s="263">
        <v>0</v>
      </c>
      <c r="I62" s="192"/>
    </row>
    <row r="63" spans="4:9" ht="11.25">
      <c r="D63" s="198"/>
      <c r="E63" s="270" t="s">
        <v>652</v>
      </c>
      <c r="F63" s="225" t="s">
        <v>800</v>
      </c>
      <c r="G63" s="226" t="s">
        <v>651</v>
      </c>
      <c r="H63" s="263">
        <v>0</v>
      </c>
      <c r="I63" s="192"/>
    </row>
    <row r="64" spans="4:9" ht="11.25">
      <c r="D64" s="198"/>
      <c r="E64" s="270" t="s">
        <v>595</v>
      </c>
      <c r="F64" s="225" t="s">
        <v>801</v>
      </c>
      <c r="G64" s="226" t="s">
        <v>651</v>
      </c>
      <c r="H64" s="333">
        <f>SUM(H65:H66)</f>
        <v>4719.139999999999</v>
      </c>
      <c r="I64" s="192"/>
    </row>
    <row r="65" spans="4:9" ht="15" customHeight="1">
      <c r="D65" s="198"/>
      <c r="E65" s="270" t="s">
        <v>785</v>
      </c>
      <c r="F65" s="188" t="s">
        <v>744</v>
      </c>
      <c r="G65" s="226" t="s">
        <v>651</v>
      </c>
      <c r="H65" s="263">
        <v>2973.06</v>
      </c>
      <c r="I65" s="192"/>
    </row>
    <row r="66" spans="4:9" ht="15" customHeight="1">
      <c r="D66" s="198"/>
      <c r="E66" s="270" t="s">
        <v>786</v>
      </c>
      <c r="F66" s="188" t="s">
        <v>745</v>
      </c>
      <c r="G66" s="226" t="s">
        <v>651</v>
      </c>
      <c r="H66" s="263">
        <v>1746.08</v>
      </c>
      <c r="I66" s="192"/>
    </row>
    <row r="67" spans="4:9" ht="15" customHeight="1">
      <c r="D67" s="198"/>
      <c r="E67" s="270" t="s">
        <v>654</v>
      </c>
      <c r="F67" s="229" t="s">
        <v>802</v>
      </c>
      <c r="G67" s="226" t="s">
        <v>736</v>
      </c>
      <c r="H67" s="261">
        <v>26.06</v>
      </c>
      <c r="I67" s="192"/>
    </row>
    <row r="68" spans="4:9" ht="11.25">
      <c r="D68" s="198"/>
      <c r="E68" s="270" t="s">
        <v>655</v>
      </c>
      <c r="F68" s="229" t="s">
        <v>746</v>
      </c>
      <c r="G68" s="226" t="s">
        <v>653</v>
      </c>
      <c r="H68" s="261">
        <v>360.6</v>
      </c>
      <c r="I68" s="192"/>
    </row>
    <row r="69" spans="4:9" ht="11.25">
      <c r="D69" s="198"/>
      <c r="E69" s="270" t="s">
        <v>656</v>
      </c>
      <c r="F69" s="229" t="s">
        <v>803</v>
      </c>
      <c r="G69" s="226" t="s">
        <v>787</v>
      </c>
      <c r="H69" s="264">
        <v>49</v>
      </c>
      <c r="I69" s="192"/>
    </row>
    <row r="70" spans="4:9" ht="11.25">
      <c r="D70" s="198"/>
      <c r="E70" s="270" t="s">
        <v>657</v>
      </c>
      <c r="F70" s="229" t="s">
        <v>804</v>
      </c>
      <c r="G70" s="226" t="s">
        <v>787</v>
      </c>
      <c r="H70" s="264">
        <v>4</v>
      </c>
      <c r="I70" s="192"/>
    </row>
    <row r="71" spans="4:9" ht="22.5">
      <c r="D71" s="198"/>
      <c r="E71" s="270" t="s">
        <v>658</v>
      </c>
      <c r="F71" s="229" t="s">
        <v>805</v>
      </c>
      <c r="G71" s="226" t="s">
        <v>734</v>
      </c>
      <c r="H71" s="264">
        <v>233</v>
      </c>
      <c r="I71" s="192"/>
    </row>
    <row r="72" spans="4:9" ht="22.5">
      <c r="D72" s="198"/>
      <c r="E72" s="270" t="s">
        <v>737</v>
      </c>
      <c r="F72" s="229" t="s">
        <v>747</v>
      </c>
      <c r="G72" s="226" t="s">
        <v>788</v>
      </c>
      <c r="H72" s="263">
        <v>1.4519</v>
      </c>
      <c r="I72" s="192"/>
    </row>
    <row r="73" spans="4:9" ht="11.25">
      <c r="D73" s="198"/>
      <c r="E73" s="270" t="s">
        <v>738</v>
      </c>
      <c r="F73" s="229" t="s">
        <v>789</v>
      </c>
      <c r="G73" s="226" t="s">
        <v>651</v>
      </c>
      <c r="H73" s="333">
        <f>SUM(H74:H75)</f>
        <v>60</v>
      </c>
      <c r="I73" s="192"/>
    </row>
    <row r="74" spans="4:9" ht="15" customHeight="1">
      <c r="D74" s="198"/>
      <c r="E74" s="270" t="s">
        <v>790</v>
      </c>
      <c r="F74" s="188" t="s">
        <v>791</v>
      </c>
      <c r="G74" s="226" t="s">
        <v>651</v>
      </c>
      <c r="H74" s="263">
        <v>60</v>
      </c>
      <c r="I74" s="192"/>
    </row>
    <row r="75" spans="4:9" ht="11.25">
      <c r="D75" s="198"/>
      <c r="E75" s="270" t="s">
        <v>792</v>
      </c>
      <c r="F75" s="188" t="s">
        <v>324</v>
      </c>
      <c r="G75" s="226" t="s">
        <v>651</v>
      </c>
      <c r="H75" s="333">
        <f>SUM(H76:H78)</f>
        <v>0</v>
      </c>
      <c r="I75" s="192"/>
    </row>
    <row r="76" spans="4:9" ht="11.25">
      <c r="D76" s="198"/>
      <c r="E76" s="270" t="s">
        <v>793</v>
      </c>
      <c r="F76" s="227" t="s">
        <v>806</v>
      </c>
      <c r="G76" s="226" t="s">
        <v>651</v>
      </c>
      <c r="H76" s="263">
        <v>0</v>
      </c>
      <c r="I76" s="192"/>
    </row>
    <row r="77" spans="4:9" ht="11.25">
      <c r="D77" s="198"/>
      <c r="E77" s="270" t="s">
        <v>794</v>
      </c>
      <c r="F77" s="227" t="s">
        <v>807</v>
      </c>
      <c r="G77" s="226" t="s">
        <v>651</v>
      </c>
      <c r="H77" s="263">
        <v>0</v>
      </c>
      <c r="I77" s="192"/>
    </row>
    <row r="78" spans="4:9" ht="11.25">
      <c r="D78" s="198"/>
      <c r="E78" s="270" t="s">
        <v>795</v>
      </c>
      <c r="F78" s="227" t="s">
        <v>808</v>
      </c>
      <c r="G78" s="226" t="s">
        <v>651</v>
      </c>
      <c r="H78" s="263">
        <v>0</v>
      </c>
      <c r="I78" s="192"/>
    </row>
    <row r="79" spans="4:9" ht="22.5">
      <c r="D79" s="198"/>
      <c r="E79" s="270" t="s">
        <v>739</v>
      </c>
      <c r="F79" s="229" t="s">
        <v>809</v>
      </c>
      <c r="G79" s="226" t="s">
        <v>736</v>
      </c>
      <c r="H79" s="261">
        <v>100</v>
      </c>
      <c r="I79" s="192"/>
    </row>
    <row r="80" spans="4:9" ht="87" customHeight="1" thickBot="1">
      <c r="D80" s="198"/>
      <c r="E80" s="275" t="s">
        <v>796</v>
      </c>
      <c r="F80" s="266" t="s">
        <v>906</v>
      </c>
      <c r="G80" s="267"/>
      <c r="H80" s="373" t="s">
        <v>988</v>
      </c>
      <c r="I80" s="192"/>
    </row>
    <row r="81" spans="4:9" ht="11.25">
      <c r="D81" s="198"/>
      <c r="E81" s="221"/>
      <c r="F81" s="222"/>
      <c r="G81" s="223"/>
      <c r="H81" s="313"/>
      <c r="I81" s="192"/>
    </row>
    <row r="82" spans="4:9" ht="11.25">
      <c r="D82" s="190"/>
      <c r="E82" s="441" t="s">
        <v>629</v>
      </c>
      <c r="F82" s="441"/>
      <c r="G82" s="441"/>
      <c r="H82" s="441"/>
      <c r="I82" s="192"/>
    </row>
    <row r="83" spans="4:9" ht="11.25">
      <c r="D83" s="205"/>
      <c r="E83" s="206"/>
      <c r="F83" s="206"/>
      <c r="G83" s="206"/>
      <c r="H83" s="206"/>
      <c r="I83" s="207"/>
    </row>
  </sheetData>
  <sheetProtection password="FA9C" sheet="1" objects="1" scenarios="1" formatColumns="0" formatRows="0"/>
  <mergeCells count="3">
    <mergeCell ref="E9:H9"/>
    <mergeCell ref="E82:H82"/>
    <mergeCell ref="E10:H10"/>
  </mergeCells>
  <dataValidations count="4">
    <dataValidation type="decimal" allowBlank="1" showInputMessage="1" showErrorMessage="1" sqref="H25 H64 H60 H73 H75 H22 H16">
      <formula1>-999999999</formula1>
      <formula2>999999999999</formula2>
    </dataValidation>
    <dataValidation type="textLength" operator="lessThanOrEqual" allowBlank="1" showInputMessage="1" showErrorMessage="1" sqref="H80:H81">
      <formula1>300</formula1>
    </dataValidation>
    <dataValidation type="decimal" allowBlank="1" showInputMessage="1" showErrorMessage="1" error="Значение должно быть действительным числом" sqref="H61:H63 H76:H79 H54:H59 H65:H72 H74 H23:H24 H17:H21 H15 H26:H52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3" location="'ХВС показатели'!A1" display="Добавить запись"/>
    <hyperlink ref="F8" location="'Список листов'!A1" tooltip="Перейти на Список листов" display="Список листов"/>
    <hyperlink ref="D52" location="'ХВС показатели'!$A$1" tooltip="Удалить запись" display="Удалить запись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9">
      <selection activeCell="G23" sqref="G23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3.28125" style="98" customWidth="1"/>
    <col min="5" max="5" width="7.00390625" style="98" bestFit="1" customWidth="1"/>
    <col min="6" max="6" width="9.8515625" style="98" customWidth="1"/>
    <col min="7" max="7" width="48.57421875" style="98" customWidth="1"/>
    <col min="8" max="8" width="12.140625" style="98" customWidth="1"/>
    <col min="9" max="9" width="13.8515625" style="98" customWidth="1"/>
    <col min="10" max="10" width="3.28125" style="234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2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2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3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3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 hidden="1"/>
    <row r="8" spans="4:10" ht="23.25" hidden="1" thickBot="1">
      <c r="D8" s="208"/>
      <c r="E8" s="209"/>
      <c r="F8" s="305" t="s">
        <v>472</v>
      </c>
      <c r="G8" s="224"/>
      <c r="H8" s="224"/>
      <c r="I8" s="209"/>
      <c r="J8" s="235"/>
    </row>
    <row r="9" spans="4:10" ht="11.25">
      <c r="D9" s="193"/>
      <c r="E9" s="434" t="s">
        <v>708</v>
      </c>
      <c r="F9" s="435"/>
      <c r="G9" s="435"/>
      <c r="H9" s="435"/>
      <c r="I9" s="436"/>
      <c r="J9" s="236"/>
    </row>
    <row r="10" spans="4:10" ht="12" thickBot="1">
      <c r="D10" s="193"/>
      <c r="E10" s="429" t="str">
        <f>IF(org="","",IF(fil="",org,org&amp;" ("&amp;fil&amp;")"))</f>
        <v>Муниципальное унитарное предприятие "Элиставодоканал" г. Элиста</v>
      </c>
      <c r="F10" s="430"/>
      <c r="G10" s="430"/>
      <c r="H10" s="430"/>
      <c r="I10" s="431"/>
      <c r="J10" s="236"/>
    </row>
    <row r="11" spans="4:10" ht="12" thickBot="1">
      <c r="D11" s="193"/>
      <c r="E11" s="191"/>
      <c r="F11" s="191"/>
      <c r="G11" s="191"/>
      <c r="H11" s="191"/>
      <c r="I11" s="191"/>
      <c r="J11" s="237"/>
    </row>
    <row r="12" spans="4:10" ht="23.25" thickBot="1">
      <c r="D12" s="193"/>
      <c r="E12" s="255" t="s">
        <v>828</v>
      </c>
      <c r="F12" s="440" t="s">
        <v>659</v>
      </c>
      <c r="G12" s="440"/>
      <c r="H12" s="256" t="s">
        <v>930</v>
      </c>
      <c r="I12" s="276" t="s">
        <v>597</v>
      </c>
      <c r="J12" s="237"/>
    </row>
    <row r="13" spans="4:10" ht="12" thickBot="1">
      <c r="D13" s="193"/>
      <c r="E13" s="280">
        <v>1</v>
      </c>
      <c r="F13" s="443">
        <f>E13+1</f>
        <v>2</v>
      </c>
      <c r="G13" s="443"/>
      <c r="H13" s="281">
        <f>F13+1</f>
        <v>3</v>
      </c>
      <c r="I13" s="282">
        <f>H13+1</f>
        <v>4</v>
      </c>
      <c r="J13" s="237"/>
    </row>
    <row r="14" spans="4:10" ht="11.25">
      <c r="D14" s="193"/>
      <c r="E14" s="337">
        <v>1</v>
      </c>
      <c r="F14" s="444" t="s">
        <v>660</v>
      </c>
      <c r="G14" s="444"/>
      <c r="H14" s="338"/>
      <c r="I14" s="339">
        <f>SUMIF(G15:G19,G15,I15:I19)</f>
        <v>0</v>
      </c>
      <c r="J14" s="237"/>
    </row>
    <row r="15" spans="4:10" ht="11.25">
      <c r="D15" s="198"/>
      <c r="E15" s="417" t="s">
        <v>338</v>
      </c>
      <c r="F15" s="442"/>
      <c r="G15" s="229" t="s">
        <v>661</v>
      </c>
      <c r="H15" s="226"/>
      <c r="I15" s="319"/>
      <c r="J15" s="238"/>
    </row>
    <row r="16" spans="4:10" ht="12.75">
      <c r="D16" s="198"/>
      <c r="E16" s="417"/>
      <c r="F16" s="442"/>
      <c r="G16" s="229" t="s">
        <v>712</v>
      </c>
      <c r="H16" s="326"/>
      <c r="I16" s="327"/>
      <c r="J16" s="314"/>
    </row>
    <row r="17" spans="4:10" ht="22.5">
      <c r="D17" s="198"/>
      <c r="E17" s="417"/>
      <c r="F17" s="442"/>
      <c r="G17" s="229" t="s">
        <v>711</v>
      </c>
      <c r="H17" s="226"/>
      <c r="I17" s="319"/>
      <c r="J17" s="314"/>
    </row>
    <row r="18" spans="4:10" ht="11.25">
      <c r="D18" s="198"/>
      <c r="E18" s="417"/>
      <c r="F18" s="442"/>
      <c r="G18" s="229" t="s">
        <v>662</v>
      </c>
      <c r="H18" s="226"/>
      <c r="I18" s="328"/>
      <c r="J18" s="238"/>
    </row>
    <row r="19" spans="4:10" ht="11.25">
      <c r="D19" s="198"/>
      <c r="E19" s="324"/>
      <c r="F19" s="245" t="s">
        <v>649</v>
      </c>
      <c r="G19" s="284"/>
      <c r="H19" s="284"/>
      <c r="I19" s="287"/>
      <c r="J19" s="238"/>
    </row>
    <row r="20" spans="4:10" ht="11.25">
      <c r="D20" s="193"/>
      <c r="E20" s="285">
        <v>2</v>
      </c>
      <c r="F20" s="446" t="s">
        <v>663</v>
      </c>
      <c r="G20" s="446"/>
      <c r="H20" s="231"/>
      <c r="I20" s="262">
        <f>SUMIF(G21:G25,G21,I21:I25)</f>
        <v>0</v>
      </c>
      <c r="J20" s="237"/>
    </row>
    <row r="21" spans="4:10" ht="11.25">
      <c r="D21" s="198"/>
      <c r="E21" s="417" t="s">
        <v>730</v>
      </c>
      <c r="F21" s="442"/>
      <c r="G21" s="229" t="s">
        <v>661</v>
      </c>
      <c r="H21" s="226"/>
      <c r="I21" s="319"/>
      <c r="J21" s="238"/>
    </row>
    <row r="22" spans="4:10" ht="12.75">
      <c r="D22" s="198"/>
      <c r="E22" s="417"/>
      <c r="F22" s="442"/>
      <c r="G22" s="229" t="s">
        <v>712</v>
      </c>
      <c r="H22" s="326"/>
      <c r="I22" s="327"/>
      <c r="J22" s="314"/>
    </row>
    <row r="23" spans="4:10" ht="22.5">
      <c r="D23" s="198"/>
      <c r="E23" s="417"/>
      <c r="F23" s="442"/>
      <c r="G23" s="229" t="s">
        <v>711</v>
      </c>
      <c r="H23" s="226"/>
      <c r="I23" s="319"/>
      <c r="J23" s="314"/>
    </row>
    <row r="24" spans="4:10" ht="11.25">
      <c r="D24" s="198"/>
      <c r="E24" s="417"/>
      <c r="F24" s="442"/>
      <c r="G24" s="229" t="s">
        <v>662</v>
      </c>
      <c r="H24" s="226"/>
      <c r="I24" s="328"/>
      <c r="J24" s="238"/>
    </row>
    <row r="25" spans="4:10" ht="11.25">
      <c r="D25" s="198"/>
      <c r="E25" s="324"/>
      <c r="F25" s="245" t="s">
        <v>649</v>
      </c>
      <c r="G25" s="284"/>
      <c r="H25" s="284"/>
      <c r="I25" s="287"/>
      <c r="J25" s="238"/>
    </row>
    <row r="26" spans="4:10" ht="11.25">
      <c r="D26" s="193"/>
      <c r="E26" s="285">
        <v>3</v>
      </c>
      <c r="F26" s="446" t="s">
        <v>664</v>
      </c>
      <c r="G26" s="446"/>
      <c r="H26" s="231"/>
      <c r="I26" s="262">
        <f>SUMIF(G27:G31,G27,I27:I31)</f>
        <v>0</v>
      </c>
      <c r="J26" s="237"/>
    </row>
    <row r="27" spans="4:10" ht="11.25">
      <c r="D27" s="198"/>
      <c r="E27" s="417" t="s">
        <v>731</v>
      </c>
      <c r="F27" s="442"/>
      <c r="G27" s="229" t="s">
        <v>661</v>
      </c>
      <c r="H27" s="226"/>
      <c r="I27" s="319"/>
      <c r="J27" s="238"/>
    </row>
    <row r="28" spans="4:10" ht="12.75">
      <c r="D28" s="198"/>
      <c r="E28" s="417"/>
      <c r="F28" s="442"/>
      <c r="G28" s="229" t="s">
        <v>712</v>
      </c>
      <c r="H28" s="326"/>
      <c r="I28" s="327"/>
      <c r="J28" s="314"/>
    </row>
    <row r="29" spans="4:10" ht="22.5">
      <c r="D29" s="198"/>
      <c r="E29" s="417"/>
      <c r="F29" s="442"/>
      <c r="G29" s="229" t="s">
        <v>711</v>
      </c>
      <c r="H29" s="226"/>
      <c r="I29" s="319"/>
      <c r="J29" s="314"/>
    </row>
    <row r="30" spans="4:10" ht="11.25">
      <c r="D30" s="198"/>
      <c r="E30" s="417"/>
      <c r="F30" s="442"/>
      <c r="G30" s="229" t="s">
        <v>662</v>
      </c>
      <c r="H30" s="226"/>
      <c r="I30" s="328"/>
      <c r="J30" s="238"/>
    </row>
    <row r="31" spans="4:10" ht="12" thickBot="1">
      <c r="D31" s="198"/>
      <c r="E31" s="325"/>
      <c r="F31" s="288" t="s">
        <v>649</v>
      </c>
      <c r="G31" s="289"/>
      <c r="H31" s="289"/>
      <c r="I31" s="290"/>
      <c r="J31" s="238"/>
    </row>
    <row r="32" spans="4:10" ht="11.25">
      <c r="D32" s="190"/>
      <c r="E32" s="203"/>
      <c r="F32" s="203"/>
      <c r="G32" s="203"/>
      <c r="H32" s="203"/>
      <c r="I32" s="203"/>
      <c r="J32" s="238"/>
    </row>
    <row r="33" spans="4:10" ht="11.25">
      <c r="D33" s="190"/>
      <c r="E33" s="441" t="s">
        <v>709</v>
      </c>
      <c r="F33" s="441"/>
      <c r="G33" s="441"/>
      <c r="H33" s="441"/>
      <c r="I33" s="441"/>
      <c r="J33" s="445"/>
    </row>
    <row r="34" spans="4:10" ht="11.25">
      <c r="D34" s="205"/>
      <c r="E34" s="206"/>
      <c r="F34" s="206"/>
      <c r="G34" s="206"/>
      <c r="H34" s="206"/>
      <c r="I34" s="206"/>
      <c r="J34" s="239"/>
    </row>
    <row r="35" ht="11.25"/>
    <row r="36" ht="11.25"/>
    <row r="37" ht="11.25"/>
    <row r="38" ht="11.25"/>
    <row r="39" ht="11.25"/>
    <row r="40" ht="11.25"/>
  </sheetData>
  <sheetProtection password="FA9C" sheet="1" objects="1" scenarios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E6">
      <selection activeCell="G21" sqref="G21"/>
    </sheetView>
  </sheetViews>
  <sheetFormatPr defaultColWidth="9.140625" defaultRowHeight="11.25"/>
  <cols>
    <col min="1" max="3" width="0" style="48" hidden="1" customWidth="1"/>
    <col min="4" max="4" width="15.7109375" style="48" hidden="1" customWidth="1"/>
    <col min="5" max="5" width="7.00390625" style="48" bestFit="1" customWidth="1"/>
    <col min="6" max="6" width="50.8515625" style="48" customWidth="1"/>
    <col min="7" max="7" width="37.140625" style="48" customWidth="1"/>
    <col min="8" max="8" width="3.140625" style="48" customWidth="1"/>
    <col min="9" max="16384" width="9.140625" style="48" customWidth="1"/>
  </cols>
  <sheetData>
    <row r="1" ht="22.5" hidden="1">
      <c r="A1" s="365" t="s">
        <v>649</v>
      </c>
    </row>
    <row r="2" ht="11.25" hidden="1"/>
    <row r="3" ht="11.25" hidden="1"/>
    <row r="4" ht="11.25" hidden="1"/>
    <row r="5" ht="11.25" hidden="1"/>
    <row r="7" spans="4:8" ht="15.75" customHeight="1" hidden="1">
      <c r="D7" s="208"/>
      <c r="E7" s="291"/>
      <c r="F7" s="305"/>
      <c r="G7" s="291"/>
      <c r="H7" s="240"/>
    </row>
    <row r="8" spans="4:8" ht="15.75" customHeight="1" thickBot="1">
      <c r="D8" s="208"/>
      <c r="E8" s="291"/>
      <c r="F8" s="305" t="s">
        <v>472</v>
      </c>
      <c r="G8" s="291"/>
      <c r="H8" s="240"/>
    </row>
    <row r="9" spans="4:8" ht="15.75" customHeight="1">
      <c r="D9" s="190"/>
      <c r="E9" s="447" t="s">
        <v>665</v>
      </c>
      <c r="F9" s="448"/>
      <c r="G9" s="449"/>
      <c r="H9" s="199"/>
    </row>
    <row r="10" spans="4:8" ht="15.75" customHeight="1" thickBot="1">
      <c r="D10" s="190"/>
      <c r="E10" s="454" t="str">
        <f>IF(org="","",IF(fil="",org,org&amp;" ("&amp;fil&amp;")"))</f>
        <v>Муниципальное унитарное предприятие "Элиставодоканал" г. Элиста</v>
      </c>
      <c r="F10" s="455"/>
      <c r="G10" s="456"/>
      <c r="H10" s="199"/>
    </row>
    <row r="11" spans="4:8" ht="15.75" customHeight="1" thickBot="1">
      <c r="D11" s="190"/>
      <c r="E11" s="203"/>
      <c r="F11" s="203"/>
      <c r="G11" s="203"/>
      <c r="H11" s="199"/>
    </row>
    <row r="12" spans="4:8" ht="32.25" customHeight="1" thickBot="1">
      <c r="D12" s="190"/>
      <c r="E12" s="450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51"/>
      <c r="G12" s="452"/>
      <c r="H12" s="199"/>
    </row>
    <row r="13" spans="4:8" ht="15.75" customHeight="1" thickBot="1">
      <c r="D13" s="190"/>
      <c r="E13" s="308" t="s">
        <v>828</v>
      </c>
      <c r="F13" s="309" t="s">
        <v>666</v>
      </c>
      <c r="G13" s="310" t="s">
        <v>667</v>
      </c>
      <c r="H13" s="199"/>
    </row>
    <row r="14" spans="4:8" ht="15" customHeight="1" thickBot="1">
      <c r="D14" s="220"/>
      <c r="E14" s="280">
        <v>1</v>
      </c>
      <c r="F14" s="281">
        <f>E14+1</f>
        <v>2</v>
      </c>
      <c r="G14" s="282">
        <v>3</v>
      </c>
      <c r="H14" s="199"/>
    </row>
    <row r="15" spans="4:8" ht="15" customHeight="1">
      <c r="D15" s="220"/>
      <c r="E15" s="292">
        <v>1</v>
      </c>
      <c r="F15" s="323" t="s">
        <v>668</v>
      </c>
      <c r="G15" s="375" t="s">
        <v>999</v>
      </c>
      <c r="H15" s="199"/>
    </row>
    <row r="16" spans="4:8" ht="22.5">
      <c r="D16" s="220"/>
      <c r="E16" s="293">
        <v>2</v>
      </c>
      <c r="F16" s="229" t="s">
        <v>669</v>
      </c>
      <c r="G16" s="375" t="s">
        <v>999</v>
      </c>
      <c r="H16" s="199"/>
    </row>
    <row r="17" spans="4:8" ht="56.25">
      <c r="D17" s="220"/>
      <c r="E17" s="293">
        <v>3</v>
      </c>
      <c r="F17" s="229" t="s">
        <v>670</v>
      </c>
      <c r="G17" s="375" t="s">
        <v>999</v>
      </c>
      <c r="H17" s="199"/>
    </row>
    <row r="18" spans="4:8" ht="22.5">
      <c r="D18" s="220"/>
      <c r="E18" s="293">
        <v>4</v>
      </c>
      <c r="F18" s="229" t="s">
        <v>671</v>
      </c>
      <c r="G18" s="374" t="s">
        <v>989</v>
      </c>
      <c r="H18" s="199"/>
    </row>
    <row r="19" spans="4:8" ht="15" customHeight="1">
      <c r="D19" s="220"/>
      <c r="E19" s="294" t="s">
        <v>958</v>
      </c>
      <c r="F19" s="188" t="s">
        <v>672</v>
      </c>
      <c r="G19" s="374" t="s">
        <v>990</v>
      </c>
      <c r="H19" s="199"/>
    </row>
    <row r="20" spans="4:8" ht="15" customHeight="1">
      <c r="D20" s="220"/>
      <c r="E20" s="294" t="s">
        <v>673</v>
      </c>
      <c r="F20" s="188" t="s">
        <v>674</v>
      </c>
      <c r="G20" s="374" t="s">
        <v>991</v>
      </c>
      <c r="H20" s="199"/>
    </row>
    <row r="21" spans="4:8" ht="15" customHeight="1">
      <c r="D21" s="220"/>
      <c r="E21" s="294" t="s">
        <v>675</v>
      </c>
      <c r="F21" s="188" t="s">
        <v>676</v>
      </c>
      <c r="G21" s="374" t="s">
        <v>979</v>
      </c>
      <c r="H21" s="199"/>
    </row>
    <row r="22" spans="4:8" ht="15" customHeight="1">
      <c r="D22" s="220"/>
      <c r="E22" s="294" t="s">
        <v>677</v>
      </c>
      <c r="F22" s="188" t="s">
        <v>678</v>
      </c>
      <c r="G22" s="374" t="s">
        <v>999</v>
      </c>
      <c r="H22" s="199"/>
    </row>
    <row r="23" spans="4:8" ht="33.75">
      <c r="D23" s="220" t="s">
        <v>352</v>
      </c>
      <c r="E23" s="317">
        <v>5</v>
      </c>
      <c r="F23" s="363" t="s">
        <v>679</v>
      </c>
      <c r="G23" s="374" t="s">
        <v>999</v>
      </c>
      <c r="H23" s="199"/>
    </row>
    <row r="24" spans="4:8" ht="22.5" hidden="1">
      <c r="D24" s="220"/>
      <c r="E24" s="299">
        <v>1</v>
      </c>
      <c r="F24" s="364" t="s">
        <v>680</v>
      </c>
      <c r="G24" s="366"/>
      <c r="H24" s="199"/>
    </row>
    <row r="25" spans="4:8" ht="45" hidden="1">
      <c r="D25" s="220"/>
      <c r="E25" s="293">
        <v>2</v>
      </c>
      <c r="F25" s="229" t="s">
        <v>681</v>
      </c>
      <c r="G25" s="367"/>
      <c r="H25" s="199"/>
    </row>
    <row r="26" spans="4:8" ht="22.5" hidden="1">
      <c r="D26" s="220"/>
      <c r="E26" s="293">
        <v>3</v>
      </c>
      <c r="F26" s="229" t="s">
        <v>682</v>
      </c>
      <c r="G26" s="367"/>
      <c r="H26" s="199"/>
    </row>
    <row r="27" spans="4:8" ht="33.75" hidden="1">
      <c r="D27" s="220"/>
      <c r="E27" s="293">
        <v>5</v>
      </c>
      <c r="F27" s="225" t="s">
        <v>683</v>
      </c>
      <c r="G27" s="367"/>
      <c r="H27" s="199"/>
    </row>
    <row r="28" spans="4:8" ht="15" customHeight="1" thickBot="1">
      <c r="D28" s="220" t="s">
        <v>354</v>
      </c>
      <c r="E28" s="296"/>
      <c r="F28" s="297" t="s">
        <v>649</v>
      </c>
      <c r="G28" s="298"/>
      <c r="H28" s="199"/>
    </row>
    <row r="29" spans="4:8" ht="11.25">
      <c r="D29" s="190"/>
      <c r="E29" s="203"/>
      <c r="F29" s="203"/>
      <c r="G29" s="203"/>
      <c r="H29" s="199"/>
    </row>
    <row r="30" spans="4:8" ht="34.5" customHeight="1">
      <c r="D30" s="190"/>
      <c r="E30" s="453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53"/>
      <c r="G30" s="453"/>
      <c r="H30" s="199"/>
    </row>
    <row r="31" spans="4:8" ht="11.25">
      <c r="D31" s="205"/>
      <c r="E31" s="206"/>
      <c r="F31" s="206"/>
      <c r="G31" s="206"/>
      <c r="H31" s="207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2" sqref="E12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5.00390625" style="60" customWidth="1"/>
    <col min="5" max="5" width="80.2812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5" t="s">
        <v>472</v>
      </c>
      <c r="F7" s="63"/>
    </row>
    <row r="8" spans="1:6" ht="14.25" customHeight="1">
      <c r="A8" s="59"/>
      <c r="B8" s="59"/>
      <c r="C8" s="59"/>
      <c r="D8" s="64"/>
      <c r="E8" s="306" t="s">
        <v>921</v>
      </c>
      <c r="F8" s="65"/>
    </row>
    <row r="9" spans="1:6" ht="14.25" customHeight="1" thickBot="1">
      <c r="A9" s="59"/>
      <c r="B9" s="59"/>
      <c r="C9" s="59"/>
      <c r="D9" s="64"/>
      <c r="E9" s="307" t="str">
        <f>IF(org="","",IF(fil="",org,org&amp;" ("&amp;fil&amp;")"))</f>
        <v>Муниципальное унитарное предприятие "Элиставодоканал" г. Элиста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1000</v>
      </c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0" sqref="A10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959</v>
      </c>
      <c r="B1" s="51" t="s">
        <v>960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Компьютер</cp:lastModifiedBy>
  <cp:lastPrinted>2013-02-03T15:14:14Z</cp:lastPrinted>
  <dcterms:created xsi:type="dcterms:W3CDTF">2004-05-21T07:18:45Z</dcterms:created>
  <dcterms:modified xsi:type="dcterms:W3CDTF">2013-02-03T15:56:38Z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