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9990" windowHeight="6000" tabRatio="849" activeTab="4"/>
  </bookViews>
  <sheets>
    <sheet name="Титульный лист" sheetId="1" r:id="rId1"/>
    <sheet name="Инвестиции" sheetId="2" r:id="rId2"/>
    <sheet name="Показатели ФХД" sheetId="3" r:id="rId3"/>
    <sheet name="Характеристики" sheetId="4" r:id="rId4"/>
    <sheet name="Доступ" sheetId="5" r:id="rId5"/>
  </sheets>
  <definedNames/>
  <calcPr calcId="125725"/>
</workbook>
</file>

<file path=xl/sharedStrings.xml><?xml version="1.0" encoding="utf-8"?>
<sst xmlns="http://schemas.openxmlformats.org/spreadsheetml/2006/main" count="299" uniqueCount="204">
  <si>
    <t>Субъект РФ</t>
  </si>
  <si>
    <t>Отчетный год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</si>
  <si>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</si>
  <si>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</si>
  <si>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</si>
  <si>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Муниципальное унитарное предприятие "Элиставодоканал" г. Элиста</t>
  </si>
  <si>
    <t>ИНН организации</t>
  </si>
  <si>
    <t>КПП организации</t>
  </si>
  <si>
    <t>Вид деятельности</t>
  </si>
  <si>
    <t>НДС</t>
  </si>
  <si>
    <t>Отчетность представлена без НДС</t>
  </si>
  <si>
    <t>Муниципальный район</t>
  </si>
  <si>
    <t>Наименование МР</t>
  </si>
  <si>
    <t>Городской округ город Элиста</t>
  </si>
  <si>
    <t>Муниципальное образование</t>
  </si>
  <si>
    <t>Наименование МО</t>
  </si>
  <si>
    <t>Город Элиста</t>
  </si>
  <si>
    <t>ОКТМО</t>
  </si>
  <si>
    <t>Юридический адрес</t>
  </si>
  <si>
    <t>358003, г. Элиста, ул. Клыкова, 77 6</t>
  </si>
  <si>
    <t>Почтовый адрес</t>
  </si>
  <si>
    <t>Руководитель</t>
  </si>
  <si>
    <t>Фамилия, имя, отчество</t>
  </si>
  <si>
    <t>Лиджи-Горяев Владимир Дмитриевич</t>
  </si>
  <si>
    <t>Контактный телефон</t>
  </si>
  <si>
    <t>8(84722)2-24-29</t>
  </si>
  <si>
    <t>Главный бухгалтер</t>
  </si>
  <si>
    <t>Бурунгушева Надежда Убушаевна</t>
  </si>
  <si>
    <t>8(84722)2-06-38</t>
  </si>
  <si>
    <t>Должностное лицо, ответственное за составление формы</t>
  </si>
  <si>
    <t>Манджиева Надежда Яковлевна</t>
  </si>
  <si>
    <t>Должность</t>
  </si>
  <si>
    <t>Начальник планово-экономического отдела</t>
  </si>
  <si>
    <t>Республика Калмыкия</t>
  </si>
  <si>
    <t>e-mail</t>
  </si>
  <si>
    <t>elistavodokanal@mail.ru</t>
  </si>
  <si>
    <t>Факт на отчетный период</t>
  </si>
  <si>
    <t>Прогноз на отчетный период</t>
  </si>
  <si>
    <t>Производительность труда на 1 человека, тыс. руб./чел.</t>
  </si>
  <si>
    <t>7.8</t>
  </si>
  <si>
    <t>7.7</t>
  </si>
  <si>
    <t>Численность населения, пользующегося услугами данной организации, чел.</t>
  </si>
  <si>
    <t>7.6</t>
  </si>
  <si>
    <t>7.5</t>
  </si>
  <si>
    <t>Уровень потерь (%)</t>
  </si>
  <si>
    <t>7.4</t>
  </si>
  <si>
    <t>Продолжительность (бесперебойность) поставки товаров и услуг (час/день)</t>
  </si>
  <si>
    <t>7.3</t>
  </si>
  <si>
    <t>Перебои в снабжении потребителей (часов на потребителя)</t>
  </si>
  <si>
    <t>7.2</t>
  </si>
  <si>
    <t>Срок окупаемости, лет</t>
  </si>
  <si>
    <t>7.1</t>
  </si>
  <si>
    <t>X</t>
  </si>
  <si>
    <t>Эффективность реализации инвестиционной программы (включая изменения технико-экономических показателей организации):</t>
  </si>
  <si>
    <t>бюджет муниципального образования</t>
  </si>
  <si>
    <t>6.3</t>
  </si>
  <si>
    <t>плата за подключение</t>
  </si>
  <si>
    <t>6.2</t>
  </si>
  <si>
    <t>инвестиционная надбавка к тарифу</t>
  </si>
  <si>
    <t>6.1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</si>
  <si>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</si>
  <si>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5.3</t>
  </si>
  <si>
    <t>5.2</t>
  </si>
  <si>
    <t>5.1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</si>
  <si>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</t>
  </si>
  <si>
    <t>Декабрь 2015</t>
  </si>
  <si>
    <t>Срок окончания реализации инвестиционной программы</t>
  </si>
  <si>
    <t>Январь 2012</t>
  </si>
  <si>
    <t>Срок начала реализации инвестиционной программы</t>
  </si>
  <si>
    <t>Развитие систем водоснабжения и водоотведения города Элисты</t>
  </si>
  <si>
    <t>Цель инвестиционной программы</t>
  </si>
  <si>
    <t>Развитие систем водоснабжения и водоотведения города Элисты на 2012-2015 годы</t>
  </si>
  <si>
    <t>Наименование инвестиционной программы (мероприятия)</t>
  </si>
  <si>
    <t>Значение</t>
  </si>
  <si>
    <t>Наименование показателя</t>
  </si>
  <si>
    <t>№</t>
  </si>
  <si>
    <t>Информация об инвестиционных программах и отчетах об их реализации МУП "Элиставодоканал"</t>
  </si>
  <si>
    <t>-</t>
  </si>
  <si>
    <t>Комментарии</t>
  </si>
  <si>
    <t>тыс.куб.м</t>
  </si>
  <si>
    <t>чел.</t>
  </si>
  <si>
    <t>Среднесписочная численность основного производственного персонала (человек)</t>
  </si>
  <si>
    <t>ед.</t>
  </si>
  <si>
    <t>км</t>
  </si>
  <si>
    <t>тыс.руб.</t>
  </si>
  <si>
    <t>стоимость выведенных из эксплуатации основных фондов</t>
  </si>
  <si>
    <t>стоимость введенных в эксплуатацию основных фондов</t>
  </si>
  <si>
    <t>стоимость основных фондов на начало отчетного периода</t>
  </si>
  <si>
    <t>Изменение стоимости основных фондов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</si>
  <si>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</si>
  <si>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Чистая прибыль по регулируемому виду деятельности, в том числе:</t>
  </si>
  <si>
    <t>-тыс.руб.</t>
  </si>
  <si>
    <t>Прочие прямые расходы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</si>
  <si>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</si>
  <si>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</si>
  <si>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3.11</t>
  </si>
  <si>
    <t>отчисления на соц. нужды от заработной платы ремонтного персонала</t>
  </si>
  <si>
    <t>3.10.6</t>
  </si>
  <si>
    <t>численность ремонтного персонала на конец отчетного периода</t>
  </si>
  <si>
    <t>3.10.5</t>
  </si>
  <si>
    <t>среднемесячная оплата труда рабочего 1 разряда (в случае отсутствия тарифной сетки - средняя оплата труда рабочих)</t>
  </si>
  <si>
    <t>3.10.4</t>
  </si>
  <si>
    <t>заработная плата ремонтного персонала</t>
  </si>
  <si>
    <t>3.10.3</t>
  </si>
  <si>
    <t>текущий ремонт основных средств</t>
  </si>
  <si>
    <t>3.10.2</t>
  </si>
  <si>
    <t>тыс. руб.</t>
  </si>
  <si>
    <t>капитальный ремонт основных средств</t>
  </si>
  <si>
    <t>3.10.1</t>
  </si>
  <si>
    <t>Ремонт и техническое обслуживание основных производственных средств, в том числе:</t>
  </si>
  <si>
    <t>3.10</t>
  </si>
  <si>
    <t>отчисления на социальные нужды</t>
  </si>
  <si>
    <t>3.9.2</t>
  </si>
  <si>
    <t>расходы на оплату труда</t>
  </si>
  <si>
    <t>3.9.1</t>
  </si>
  <si>
    <t>Общехозяйственные (управленческие) расходы</t>
  </si>
  <si>
    <t>3.9</t>
  </si>
  <si>
    <t>3.8.2</t>
  </si>
  <si>
    <t>3.8.1</t>
  </si>
  <si>
    <t>Общепроизводственные (цеховые) расходы</t>
  </si>
  <si>
    <t>3.8</t>
  </si>
  <si>
    <t>Расходы на аренду имущества, используемого в технологическом процессе</t>
  </si>
  <si>
    <t>3.7</t>
  </si>
  <si>
    <t>Расходы на амортизацию основных производственных средств</t>
  </si>
  <si>
    <t>3.6</t>
  </si>
  <si>
    <t>Отчисления на социальные нужды основного производственного персонала</t>
  </si>
  <si>
    <t>3.5</t>
  </si>
  <si>
    <t>Расходы на оплату труда</t>
  </si>
  <si>
    <t>3.4</t>
  </si>
  <si>
    <t>тонн</t>
  </si>
  <si>
    <t>прочих</t>
  </si>
  <si>
    <t>3.3.1.8</t>
  </si>
  <si>
    <t>коагулянтов и флокулянтов</t>
  </si>
  <si>
    <t>3.3.1.7</t>
  </si>
  <si>
    <t>активированного угля</t>
  </si>
  <si>
    <t>3.3.1.6</t>
  </si>
  <si>
    <t>аммиака</t>
  </si>
  <si>
    <t>3.3.1.5</t>
  </si>
  <si>
    <t>гипохлорита кальция</t>
  </si>
  <si>
    <t>3.3.1.4</t>
  </si>
  <si>
    <t>гипохлорита натрия</t>
  </si>
  <si>
    <t>3.3.1.3</t>
  </si>
  <si>
    <t>алюминия сульфата</t>
  </si>
  <si>
    <t>3.3.1.2</t>
  </si>
  <si>
    <t>хлора (всех видов)</t>
  </si>
  <si>
    <t>3.3.1.1</t>
  </si>
  <si>
    <t>Количество использованного реагента, в т.ч.:</t>
  </si>
  <si>
    <t>3.3.1</t>
  </si>
  <si>
    <t>Расходы на реагенты:</t>
  </si>
  <si>
    <t>3.3</t>
  </si>
  <si>
    <t>тыс.кВт*ч</t>
  </si>
  <si>
    <t>объем приобретенной электрической энергии</t>
  </si>
  <si>
    <t>3.2.2</t>
  </si>
  <si>
    <t>руб.</t>
  </si>
  <si>
    <t>средневзвешенная стоимость 1 кВт*ч (с учетом мощности)</t>
  </si>
  <si>
    <t>3.2.1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</si>
  <si>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</si>
  <si>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</t>
  </si>
  <si>
    <t>3.1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</si>
  <si>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</si>
  <si>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</si>
  <si>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Вид регулируемой деятельности</t>
  </si>
  <si>
    <t>Единица измерения</t>
  </si>
  <si>
    <t>№п/п</t>
  </si>
  <si>
    <t>Информация
об основных показателях финансово-хозяйственной деятельности
МУП "Элиставодоканал"</t>
  </si>
  <si>
    <t>2.1</t>
  </si>
  <si>
    <t>Информация
об основных потребительских характеристиках регулируемых товаров и услуг</t>
  </si>
  <si>
    <t>Информация
о наличии (отсутствии) технической возможности доступа к регулируемым товарам и услугам регулируемых организаций
МУП "Элиставодоканал"</t>
  </si>
  <si>
    <t>№ п/п</t>
  </si>
  <si>
    <t>Справочно: количество выданных техусловий на подключение</t>
  </si>
  <si>
    <t>Показатели, подлежащие раскрытию в сфере водоотведения и (или) очистки сточных вод</t>
  </si>
  <si>
    <t>Оказание услуг в сфере водоснабжения, водоотведения и очистки сточных вод</t>
  </si>
  <si>
    <t>Удельное водоотведение, куб.м/чел</t>
  </si>
  <si>
    <t xml:space="preserve">   Расходы на оплату услуг по перекачке и очистке сточных вод другими организациями</t>
  </si>
  <si>
    <t>Валовая прибыль от продажи товаров и услуг по регулируемому виду деятельности (водоотведение и очистка сточных вод)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</si>
  <si>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</si>
  <si>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</si>
  <si>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</si>
  <si>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</si>
  <si>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</si>
  <si>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</si>
  <si>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Объем сточных вод, пропущенных через очистные сооружения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</si>
  <si>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</si>
  <si>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</si>
  <si>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</si>
  <si>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</si>
  <si>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нитрит-анион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</si>
  <si>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</si>
  <si>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</si>
  <si>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водпо следующим показателям:</t>
  </si>
  <si>
    <t>фосфаты (по Р)</t>
  </si>
  <si>
    <t>Количество аварий на 1 км сетей водоотведения, ед.</t>
  </si>
  <si>
    <t>2.2</t>
  </si>
  <si>
    <t>2.3</t>
  </si>
  <si>
    <t>2.4</t>
  </si>
  <si>
    <t>2.5</t>
  </si>
  <si>
    <t>2.6</t>
  </si>
  <si>
    <t>2.7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</si>
  <si>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</si>
  <si>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</si>
  <si>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</si>
  <si>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</si>
  <si>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очистки сточных вод (тыс.куб.м/сутки)</t>
  </si>
  <si>
    <t>1 квартал 2013 г.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</si>
</sst>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 applyNumberFormat="0" applyFont="0" applyFill="0" applyBorder="0" applyProtection="0">
      <alignment/>
    </xf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20" applyNumberFormat="1" applyFill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1" xfId="21" applyNumberFormat="1" applyFont="1" applyFill="1" applyBorder="1" applyAlignment="1" applyProtection="1">
      <alignment horizontal="center" vertical="top"/>
      <protection/>
    </xf>
    <xf numFmtId="0" fontId="0" fillId="0" borderId="1" xfId="21" applyNumberFormat="1" applyFont="1" applyFill="1" applyBorder="1" applyAlignment="1" applyProtection="1">
      <alignment horizontal="center"/>
      <protection/>
    </xf>
    <xf numFmtId="0" fontId="2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center" vertical="center"/>
      <protection/>
    </xf>
    <xf numFmtId="0" fontId="0" fillId="0" borderId="1" xfId="21" applyNumberFormat="1" applyFont="1" applyFill="1" applyBorder="1" applyAlignment="1" applyProtection="1">
      <alignment horizontal="left" vertical="top"/>
      <protection/>
    </xf>
    <xf numFmtId="0" fontId="0" fillId="0" borderId="1" xfId="21" applyNumberFormat="1" applyFont="1" applyFill="1" applyBorder="1" applyAlignment="1" applyProtection="1">
      <alignment horizontal="left" vertical="top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Fill="1" applyBorder="1" applyAlignment="1" applyProtection="1">
      <alignment horizontal="left" vertical="center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1" xfId="21" applyNumberFormat="1" applyFont="1" applyFill="1" applyBorder="1" applyAlignment="1" applyProtection="1">
      <alignment horizontal="left" vertical="center" wrapText="1" indent="2"/>
      <protection/>
    </xf>
    <xf numFmtId="0" fontId="0" fillId="0" borderId="1" xfId="21" applyNumberFormat="1" applyFont="1" applyFill="1" applyBorder="1" applyAlignment="1" applyProtection="1">
      <alignment horizontal="left" vertical="top" wrapText="1" indent="1"/>
      <protection/>
    </xf>
    <xf numFmtId="0" fontId="0" fillId="0" borderId="1" xfId="21" applyNumberFormat="1" applyFont="1" applyFill="1" applyBorder="1" applyAlignment="1" applyProtection="1">
      <alignment horizontal="left" vertical="top" wrapText="1"/>
      <protection/>
    </xf>
    <xf numFmtId="0" fontId="0" fillId="0" borderId="1" xfId="21" applyNumberFormat="1" applyFont="1" applyFill="1" applyBorder="1" applyAlignment="1" applyProtection="1">
      <alignment horizontal="left" vertical="top" indent="2"/>
      <protection/>
    </xf>
    <xf numFmtId="0" fontId="0" fillId="0" borderId="1" xfId="21" applyNumberFormat="1" applyFont="1" applyFill="1" applyBorder="1" applyAlignment="1" applyProtection="1">
      <alignment horizontal="left" vertical="center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left" vertical="center" indent="5"/>
      <protection/>
    </xf>
    <xf numFmtId="0" fontId="2" fillId="0" borderId="1" xfId="21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indent="8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top"/>
      <protection/>
    </xf>
    <xf numFmtId="1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0" fontId="2" fillId="3" borderId="1" xfId="21" applyNumberFormat="1" applyFont="1" applyFill="1" applyBorder="1" applyAlignment="1" applyProtection="1">
      <alignment horizontal="center" vertical="top"/>
      <protection/>
    </xf>
    <xf numFmtId="0" fontId="2" fillId="3" borderId="1" xfId="21" applyNumberFormat="1" applyFont="1" applyFill="1" applyBorder="1" applyAlignment="1" applyProtection="1">
      <alignment horizontal="center" vertical="center" wrapText="1"/>
      <protection/>
    </xf>
    <xf numFmtId="0" fontId="0" fillId="3" borderId="1" xfId="21" applyNumberFormat="1" applyFont="1" applyFill="1" applyBorder="1" applyAlignment="1" applyProtection="1">
      <alignment horizontal="center" vertical="center"/>
      <protection/>
    </xf>
    <xf numFmtId="0" fontId="2" fillId="3" borderId="1" xfId="21" applyNumberFormat="1" applyFont="1" applyFill="1" applyBorder="1" applyAlignment="1" applyProtection="1">
      <alignment horizontal="center" vertical="center"/>
      <protection/>
    </xf>
    <xf numFmtId="2" fontId="0" fillId="3" borderId="1" xfId="21" applyNumberFormat="1" applyFont="1" applyFill="1" applyBorder="1" applyAlignment="1" applyProtection="1">
      <alignment horizontal="center" vertical="center"/>
      <protection/>
    </xf>
    <xf numFmtId="1" fontId="0" fillId="3" borderId="1" xfId="21" applyNumberFormat="1" applyFont="1" applyFill="1" applyBorder="1" applyAlignment="1" applyProtection="1">
      <alignment horizontal="center" vertical="center"/>
      <protection/>
    </xf>
    <xf numFmtId="0" fontId="0" fillId="3" borderId="0" xfId="21" applyNumberFormat="1" applyFont="1" applyFill="1" applyBorder="1" applyAlignment="1" applyProtection="1">
      <alignment vertical="top"/>
      <protection/>
    </xf>
    <xf numFmtId="0" fontId="0" fillId="3" borderId="1" xfId="21" applyNumberFormat="1" applyFont="1" applyFill="1" applyBorder="1" applyAlignment="1" applyProtection="1">
      <alignment horizontal="center" vertical="center" wrapText="1"/>
      <protection/>
    </xf>
    <xf numFmtId="164" fontId="0" fillId="3" borderId="1" xfId="21" applyNumberFormat="1" applyFont="1" applyFill="1" applyBorder="1" applyAlignment="1" applyProtection="1">
      <alignment horizontal="center" vertical="center"/>
      <protection/>
    </xf>
    <xf numFmtId="4" fontId="0" fillId="3" borderId="1" xfId="21" applyNumberFormat="1" applyFont="1" applyFill="1" applyBorder="1" applyAlignment="1" applyProtection="1">
      <alignment horizontal="center" vertical="center"/>
      <protection/>
    </xf>
    <xf numFmtId="0" fontId="0" fillId="3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5" xfId="21" applyNumberFormat="1" applyFont="1" applyFill="1" applyBorder="1" applyAlignment="1" applyProtection="1">
      <alignment horizontal="left" vertical="center" wrapText="1" indent="1"/>
      <protection/>
    </xf>
    <xf numFmtId="0" fontId="0" fillId="0" borderId="4" xfId="21" applyNumberFormat="1" applyFont="1" applyFill="1" applyBorder="1" applyAlignment="1" applyProtection="1">
      <alignment horizontal="center" vertical="center"/>
      <protection/>
    </xf>
    <xf numFmtId="0" fontId="0" fillId="0" borderId="5" xfId="21" applyNumberFormat="1" applyFont="1" applyFill="1" applyBorder="1" applyAlignment="1" applyProtection="1">
      <alignment horizontal="center" vertical="center"/>
      <protection/>
    </xf>
    <xf numFmtId="0" fontId="2" fillId="0" borderId="2" xfId="21" applyNumberFormat="1" applyFont="1" applyFill="1" applyBorder="1" applyAlignment="1" applyProtection="1">
      <alignment horizontal="left" vertical="center" wrapText="1"/>
      <protection/>
    </xf>
    <xf numFmtId="0" fontId="2" fillId="0" borderId="3" xfId="21" applyNumberFormat="1" applyFont="1" applyFill="1" applyBorder="1" applyAlignment="1" applyProtection="1">
      <alignment horizontal="left" vertical="center" wrapText="1"/>
      <protection/>
    </xf>
    <xf numFmtId="0" fontId="0" fillId="0" borderId="4" xfId="21" applyNumberFormat="1" applyFont="1" applyFill="1" applyBorder="1" applyAlignment="1" applyProtection="1">
      <alignment horizontal="left" vertical="center" indent="1"/>
      <protection/>
    </xf>
    <xf numFmtId="0" fontId="0" fillId="0" borderId="5" xfId="21" applyNumberFormat="1" applyFont="1" applyFill="1" applyBorder="1" applyAlignment="1" applyProtection="1">
      <alignment horizontal="left" vertical="center" indent="1"/>
      <protection/>
    </xf>
    <xf numFmtId="0" fontId="0" fillId="0" borderId="2" xfId="21" applyNumberFormat="1" applyFont="1" applyFill="1" applyBorder="1" applyAlignment="1" applyProtection="1">
      <alignment horizontal="left" vertical="top" indent="1"/>
      <protection/>
    </xf>
    <xf numFmtId="0" fontId="0" fillId="0" borderId="3" xfId="21" applyNumberFormat="1" applyFont="1" applyFill="1" applyBorder="1" applyAlignment="1" applyProtection="1">
      <alignment horizontal="left" vertical="top" indent="1"/>
      <protection/>
    </xf>
    <xf numFmtId="0" fontId="2" fillId="0" borderId="2" xfId="21" applyNumberFormat="1" applyFont="1" applyFill="1" applyBorder="1" applyAlignment="1" applyProtection="1">
      <alignment horizontal="left" wrapText="1"/>
      <protection/>
    </xf>
    <xf numFmtId="0" fontId="2" fillId="0" borderId="3" xfId="21" applyNumberFormat="1" applyFont="1" applyFill="1" applyBorder="1" applyAlignment="1" applyProtection="1">
      <alignment horizontal="left" wrapText="1"/>
      <protection/>
    </xf>
    <xf numFmtId="0" fontId="0" fillId="0" borderId="2" xfId="21" applyNumberFormat="1" applyFont="1" applyFill="1" applyBorder="1" applyAlignment="1" applyProtection="1">
      <alignment horizontal="left" vertical="top"/>
      <protection/>
    </xf>
    <xf numFmtId="0" fontId="0" fillId="0" borderId="3" xfId="21" applyNumberFormat="1" applyFont="1" applyFill="1" applyBorder="1" applyAlignment="1" applyProtection="1">
      <alignment horizontal="left" vertical="top"/>
      <protection/>
    </xf>
    <xf numFmtId="0" fontId="2" fillId="4" borderId="2" xfId="21" applyNumberFormat="1" applyFont="1" applyFill="1" applyBorder="1" applyAlignment="1" applyProtection="1">
      <alignment horizontal="center" vertical="top" wrapText="1"/>
      <protection/>
    </xf>
    <xf numFmtId="0" fontId="2" fillId="4" borderId="6" xfId="21" applyNumberFormat="1" applyFont="1" applyFill="1" applyBorder="1" applyAlignment="1" applyProtection="1">
      <alignment horizontal="center" vertical="top" wrapText="1"/>
      <protection/>
    </xf>
    <xf numFmtId="0" fontId="2" fillId="4" borderId="3" xfId="21" applyNumberFormat="1" applyFont="1" applyFill="1" applyBorder="1" applyAlignment="1" applyProtection="1">
      <alignment horizontal="center" vertical="top" wrapText="1"/>
      <protection/>
    </xf>
    <xf numFmtId="0" fontId="0" fillId="0" borderId="6" xfId="21" applyNumberFormat="1" applyFont="1" applyFill="1" applyBorder="1" applyAlignment="1" applyProtection="1">
      <alignment horizontal="left" vertical="top"/>
      <protection/>
    </xf>
    <xf numFmtId="0" fontId="2" fillId="0" borderId="2" xfId="21" applyNumberFormat="1" applyFont="1" applyFill="1" applyBorder="1" applyAlignment="1" applyProtection="1">
      <alignment horizontal="left" vertical="top" indent="14"/>
      <protection/>
    </xf>
    <xf numFmtId="0" fontId="2" fillId="0" borderId="3" xfId="21" applyNumberFormat="1" applyFont="1" applyFill="1" applyBorder="1" applyAlignment="1" applyProtection="1">
      <alignment horizontal="left" vertical="top" indent="14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3" xfId="21" applyNumberFormat="1" applyFont="1" applyFill="1" applyBorder="1" applyAlignment="1" applyProtection="1">
      <alignment horizontal="left" vertical="center"/>
      <protection/>
    </xf>
    <xf numFmtId="0" fontId="2" fillId="4" borderId="1" xfId="21" applyNumberFormat="1" applyFont="1" applyFill="1" applyBorder="1" applyAlignment="1" applyProtection="1">
      <alignment horizontal="center" vertical="center" wrapText="1"/>
      <protection/>
    </xf>
    <xf numFmtId="0" fontId="2" fillId="4" borderId="1" xfId="21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stavodokan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B7" sqref="B7"/>
    </sheetView>
  </sheetViews>
  <sheetFormatPr defaultColWidth="9.140625" defaultRowHeight="12.75"/>
  <cols>
    <col min="1" max="1" width="30.28125" style="0" customWidth="1"/>
    <col min="2" max="2" width="21.8515625" style="0" customWidth="1"/>
    <col min="3" max="3" width="45.8515625" style="0" customWidth="1"/>
  </cols>
  <sheetData>
    <row r="1" spans="1:3" ht="12.75">
      <c r="A1" s="60" t="s">
        <v>170</v>
      </c>
      <c r="B1" s="60"/>
      <c r="C1" s="60"/>
    </row>
    <row r="2" spans="1:3" ht="12.75">
      <c r="A2" s="56"/>
      <c r="B2" s="56"/>
      <c r="C2" s="56"/>
    </row>
    <row r="3" spans="1:3" ht="18.75" customHeight="1">
      <c r="A3" s="61" t="s">
        <v>0</v>
      </c>
      <c r="B3" s="61"/>
      <c r="C3" s="61"/>
    </row>
    <row r="4" spans="1:3" ht="18.75" customHeight="1">
      <c r="A4" s="62" t="s">
        <v>33</v>
      </c>
      <c r="B4" s="62"/>
      <c r="C4" s="62"/>
    </row>
    <row r="5" spans="1:3" ht="18.75" customHeight="1">
      <c r="A5" s="57"/>
      <c r="B5" s="57"/>
      <c r="C5" s="57"/>
    </row>
    <row r="6" spans="1:3" ht="18.75" customHeight="1">
      <c r="A6" s="1" t="s">
        <v>1</v>
      </c>
      <c r="B6" s="37" t="s">
        <v>203</v>
      </c>
      <c r="C6" s="57"/>
    </row>
    <row r="7" spans="1:3" ht="18.75" customHeight="1">
      <c r="A7" s="4"/>
      <c r="B7" s="4"/>
      <c r="C7" s="57"/>
    </row>
    <row r="8" spans="1:3" ht="43.5" customHeight="1">
      <c r="A8" s="2" t="s">
        <v>2</v>
      </c>
      <c r="B8" s="6" t="s">
        <v>3</v>
      </c>
      <c r="C8" s="57"/>
    </row>
    <row r="9" spans="1:3" ht="18.75" customHeight="1">
      <c r="A9" s="57"/>
      <c r="B9" s="57"/>
      <c r="C9" s="57"/>
    </row>
    <row r="10" spans="1:3" ht="18.75" customHeight="1">
      <c r="A10" s="57"/>
      <c r="B10" s="57"/>
      <c r="C10" s="57"/>
    </row>
    <row r="11" spans="1:3" ht="18.75" customHeight="1">
      <c r="A11" s="1" t="s">
        <v>4</v>
      </c>
      <c r="B11" s="58" t="s">
        <v>5</v>
      </c>
      <c r="C11" s="59"/>
    </row>
    <row r="12" spans="1:3" ht="18.75" customHeight="1">
      <c r="A12" s="4"/>
      <c r="B12" s="4"/>
      <c r="C12" s="57"/>
    </row>
    <row r="13" spans="1:3" ht="18.75" customHeight="1">
      <c r="A13" s="1" t="s">
        <v>6</v>
      </c>
      <c r="B13" s="6">
        <v>816016069</v>
      </c>
      <c r="C13" s="57"/>
    </row>
    <row r="14" spans="1:3" ht="18.75" customHeight="1">
      <c r="A14" s="1" t="s">
        <v>7</v>
      </c>
      <c r="B14" s="6">
        <v>81601001</v>
      </c>
      <c r="C14" s="57"/>
    </row>
    <row r="15" spans="1:3" ht="18.75" customHeight="1">
      <c r="A15" s="4"/>
      <c r="B15" s="4"/>
      <c r="C15" s="57"/>
    </row>
    <row r="16" spans="1:3" ht="29.25" customHeight="1">
      <c r="A16" s="1" t="s">
        <v>8</v>
      </c>
      <c r="B16" s="64" t="s">
        <v>171</v>
      </c>
      <c r="C16" s="65"/>
    </row>
    <row r="17" spans="1:3" ht="18.75" customHeight="1">
      <c r="A17" s="4"/>
      <c r="B17" s="57"/>
      <c r="C17" s="57"/>
    </row>
    <row r="18" spans="1:3" ht="18.75" customHeight="1">
      <c r="A18" s="1" t="s">
        <v>9</v>
      </c>
      <c r="B18" s="58" t="s">
        <v>10</v>
      </c>
      <c r="C18" s="59"/>
    </row>
    <row r="19" spans="1:3" ht="18.75" customHeight="1">
      <c r="A19" s="57"/>
      <c r="B19" s="57"/>
      <c r="C19" s="57"/>
    </row>
    <row r="20" spans="1:3" ht="18.75" customHeight="1">
      <c r="A20" s="1" t="s">
        <v>11</v>
      </c>
      <c r="B20" s="1" t="s">
        <v>12</v>
      </c>
      <c r="C20" s="6" t="s">
        <v>13</v>
      </c>
    </row>
    <row r="21" spans="1:3" ht="18.75" customHeight="1">
      <c r="A21" s="61" t="s">
        <v>14</v>
      </c>
      <c r="B21" s="1" t="s">
        <v>15</v>
      </c>
      <c r="C21" s="6" t="s">
        <v>16</v>
      </c>
    </row>
    <row r="22" spans="1:3" ht="18.75" customHeight="1">
      <c r="A22" s="61"/>
      <c r="B22" s="1" t="s">
        <v>17</v>
      </c>
      <c r="C22" s="6">
        <v>85701000</v>
      </c>
    </row>
    <row r="23" spans="1:3" ht="18.75" customHeight="1">
      <c r="A23" s="57"/>
      <c r="B23" s="57"/>
      <c r="C23" s="7"/>
    </row>
    <row r="24" spans="1:3" ht="18.75" customHeight="1">
      <c r="A24" s="61" t="s">
        <v>18</v>
      </c>
      <c r="B24" s="61"/>
      <c r="C24" s="6" t="s">
        <v>19</v>
      </c>
    </row>
    <row r="25" spans="1:3" ht="18.75" customHeight="1">
      <c r="A25" s="61" t="s">
        <v>20</v>
      </c>
      <c r="B25" s="61"/>
      <c r="C25" s="6" t="s">
        <v>19</v>
      </c>
    </row>
    <row r="26" spans="1:3" ht="18.75" customHeight="1">
      <c r="A26" s="61" t="s">
        <v>21</v>
      </c>
      <c r="B26" s="1" t="s">
        <v>22</v>
      </c>
      <c r="C26" s="6" t="s">
        <v>23</v>
      </c>
    </row>
    <row r="27" spans="1:3" ht="18.75" customHeight="1">
      <c r="A27" s="61"/>
      <c r="B27" s="1" t="s">
        <v>24</v>
      </c>
      <c r="C27" s="6" t="s">
        <v>25</v>
      </c>
    </row>
    <row r="28" spans="1:3" ht="18.75" customHeight="1">
      <c r="A28" s="61" t="s">
        <v>26</v>
      </c>
      <c r="B28" s="1" t="s">
        <v>22</v>
      </c>
      <c r="C28" s="6" t="s">
        <v>27</v>
      </c>
    </row>
    <row r="29" spans="1:3" ht="18.75" customHeight="1">
      <c r="A29" s="61"/>
      <c r="B29" s="1" t="s">
        <v>24</v>
      </c>
      <c r="C29" s="6" t="s">
        <v>28</v>
      </c>
    </row>
    <row r="30" spans="1:3" ht="18.75" customHeight="1">
      <c r="A30" s="63" t="s">
        <v>29</v>
      </c>
      <c r="B30" s="1" t="s">
        <v>22</v>
      </c>
      <c r="C30" s="6" t="s">
        <v>30</v>
      </c>
    </row>
    <row r="31" spans="1:3" ht="18.75" customHeight="1">
      <c r="A31" s="63"/>
      <c r="B31" s="1" t="s">
        <v>31</v>
      </c>
      <c r="C31" s="6" t="s">
        <v>32</v>
      </c>
    </row>
    <row r="32" spans="1:3" ht="18.75" customHeight="1">
      <c r="A32" s="63"/>
      <c r="B32" s="1" t="s">
        <v>24</v>
      </c>
      <c r="C32" s="6" t="s">
        <v>25</v>
      </c>
    </row>
    <row r="33" spans="1:3" ht="18.75" customHeight="1">
      <c r="A33" s="63"/>
      <c r="B33" s="1" t="s">
        <v>34</v>
      </c>
      <c r="C33" s="8" t="s">
        <v>35</v>
      </c>
    </row>
    <row r="34" spans="1:3" ht="12.75">
      <c r="A34" s="56"/>
      <c r="B34" s="56"/>
      <c r="C34" s="56"/>
    </row>
  </sheetData>
  <mergeCells count="21">
    <mergeCell ref="A34:C34"/>
    <mergeCell ref="A1:C1"/>
    <mergeCell ref="A3:C3"/>
    <mergeCell ref="A4:C4"/>
    <mergeCell ref="A23:B23"/>
    <mergeCell ref="A24:B24"/>
    <mergeCell ref="A25:B25"/>
    <mergeCell ref="A26:A27"/>
    <mergeCell ref="A28:A29"/>
    <mergeCell ref="A30:A33"/>
    <mergeCell ref="C12:C15"/>
    <mergeCell ref="B16:C16"/>
    <mergeCell ref="B17:C17"/>
    <mergeCell ref="B18:C18"/>
    <mergeCell ref="A19:C19"/>
    <mergeCell ref="A21:A22"/>
    <mergeCell ref="A2:C2"/>
    <mergeCell ref="A5:B5"/>
    <mergeCell ref="A9:B10"/>
    <mergeCell ref="C5:C10"/>
    <mergeCell ref="B11:C11"/>
  </mergeCells>
  <hyperlinks>
    <hyperlink ref="C33" r:id="rId1" display="mailto:elistavodokanal@mail.ru"/>
  </hyperlinks>
  <printOptions/>
  <pageMargins left="0.3937007874015748" right="0.1968503937007874" top="0.3937007874015748" bottom="0.3937007874015748" header="0.5118110236220472" footer="0.5118110236220472"/>
  <pageSetup fitToWidth="0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7" sqref="C37"/>
    </sheetView>
  </sheetViews>
  <sheetFormatPr defaultColWidth="9.140625" defaultRowHeight="12.75"/>
  <cols>
    <col min="1" max="1" width="4.7109375" style="10" bestFit="1" customWidth="1"/>
    <col min="2" max="2" width="38.00390625" style="9" customWidth="1"/>
    <col min="3" max="3" width="28.8515625" style="9" customWidth="1"/>
    <col min="4" max="4" width="27.8515625" style="51" customWidth="1"/>
    <col min="5" max="16384" width="9.140625" style="9" customWidth="1"/>
  </cols>
  <sheetData>
    <row r="1" spans="1:4" ht="12.75">
      <c r="A1" s="80" t="s">
        <v>76</v>
      </c>
      <c r="B1" s="81"/>
      <c r="C1" s="81"/>
      <c r="D1" s="82"/>
    </row>
    <row r="2" spans="1:4" ht="12.75">
      <c r="A2" s="83"/>
      <c r="B2" s="83"/>
      <c r="C2" s="83"/>
      <c r="D2" s="79"/>
    </row>
    <row r="3" spans="1:4" ht="12.75">
      <c r="A3" s="11" t="s">
        <v>75</v>
      </c>
      <c r="B3" s="84" t="s">
        <v>74</v>
      </c>
      <c r="C3" s="85"/>
      <c r="D3" s="45" t="s">
        <v>73</v>
      </c>
    </row>
    <row r="4" spans="1:4" ht="57.75" customHeight="1">
      <c r="A4" s="13">
        <v>1</v>
      </c>
      <c r="B4" s="86" t="s">
        <v>72</v>
      </c>
      <c r="C4" s="87"/>
      <c r="D4" s="46" t="s">
        <v>71</v>
      </c>
    </row>
    <row r="5" spans="1:4" ht="51">
      <c r="A5" s="13">
        <v>2</v>
      </c>
      <c r="B5" s="86" t="s">
        <v>70</v>
      </c>
      <c r="C5" s="87"/>
      <c r="D5" s="46" t="s">
        <v>69</v>
      </c>
    </row>
    <row r="6" spans="1:4" ht="12.75">
      <c r="A6" s="14">
        <v>3</v>
      </c>
      <c r="B6" s="74" t="s">
        <v>68</v>
      </c>
      <c r="C6" s="75"/>
      <c r="D6" s="47" t="s">
        <v>67</v>
      </c>
    </row>
    <row r="7" spans="1:4" ht="12.75">
      <c r="A7" s="14">
        <v>4</v>
      </c>
      <c r="B7" s="74" t="s">
        <v>66</v>
      </c>
      <c r="C7" s="75"/>
      <c r="D7" s="47" t="s">
        <v>65</v>
      </c>
    </row>
    <row r="8" spans="1:4" ht="39" customHeight="1">
      <c r="A8" s="13">
        <v>5</v>
      </c>
      <c r="B8" s="76" t="s">
        <v>64</v>
      </c>
      <c r="C8" s="77"/>
      <c r="D8" s="48">
        <f>SUM(D9:D11)</f>
        <v>27000</v>
      </c>
    </row>
    <row r="9" spans="1:4" ht="12.75">
      <c r="A9" s="14" t="s">
        <v>63</v>
      </c>
      <c r="B9" s="78" t="s">
        <v>58</v>
      </c>
      <c r="C9" s="79"/>
      <c r="D9" s="47">
        <v>16000</v>
      </c>
    </row>
    <row r="10" spans="1:4" ht="12.75">
      <c r="A10" s="14" t="s">
        <v>62</v>
      </c>
      <c r="B10" s="78" t="s">
        <v>56</v>
      </c>
      <c r="C10" s="79"/>
      <c r="D10" s="47">
        <v>8000</v>
      </c>
    </row>
    <row r="11" spans="1:4" ht="12.75">
      <c r="A11" s="14" t="s">
        <v>61</v>
      </c>
      <c r="B11" s="78" t="s">
        <v>54</v>
      </c>
      <c r="C11" s="79"/>
      <c r="D11" s="47">
        <v>3000</v>
      </c>
    </row>
    <row r="12" spans="1:4" ht="40.5" customHeight="1">
      <c r="A12" s="13">
        <v>6</v>
      </c>
      <c r="B12" s="70" t="s">
        <v>60</v>
      </c>
      <c r="C12" s="71"/>
      <c r="D12" s="48">
        <f>SUM(D13:D15)</f>
        <v>6800</v>
      </c>
    </row>
    <row r="13" spans="1:4" ht="12.75">
      <c r="A13" s="14" t="s">
        <v>59</v>
      </c>
      <c r="B13" s="74" t="s">
        <v>58</v>
      </c>
      <c r="C13" s="75"/>
      <c r="D13" s="47">
        <v>4800</v>
      </c>
    </row>
    <row r="14" spans="1:4" ht="12.75">
      <c r="A14" s="14" t="s">
        <v>57</v>
      </c>
      <c r="B14" s="74" t="s">
        <v>56</v>
      </c>
      <c r="C14" s="75"/>
      <c r="D14" s="47">
        <v>2000</v>
      </c>
    </row>
    <row r="15" spans="1:4" ht="12.75">
      <c r="A15" s="14" t="s">
        <v>55</v>
      </c>
      <c r="B15" s="74" t="s">
        <v>54</v>
      </c>
      <c r="C15" s="75"/>
      <c r="D15" s="47">
        <v>0</v>
      </c>
    </row>
    <row r="16" spans="1:4" ht="12.75">
      <c r="A16" s="13">
        <v>7</v>
      </c>
      <c r="B16" s="70" t="s">
        <v>53</v>
      </c>
      <c r="C16" s="71"/>
      <c r="D16" s="48" t="s">
        <v>52</v>
      </c>
    </row>
    <row r="17" spans="1:4" ht="12.75">
      <c r="A17" s="68" t="s">
        <v>51</v>
      </c>
      <c r="B17" s="72" t="s">
        <v>50</v>
      </c>
      <c r="C17" s="12" t="s">
        <v>37</v>
      </c>
      <c r="D17" s="47">
        <v>4</v>
      </c>
    </row>
    <row r="18" spans="1:4" ht="12.75">
      <c r="A18" s="69"/>
      <c r="B18" s="73"/>
      <c r="C18" s="11" t="s">
        <v>36</v>
      </c>
      <c r="D18" s="47">
        <v>0</v>
      </c>
    </row>
    <row r="19" spans="1:4" ht="12.75">
      <c r="A19" s="68" t="s">
        <v>49</v>
      </c>
      <c r="B19" s="66" t="s">
        <v>48</v>
      </c>
      <c r="C19" s="12" t="s">
        <v>37</v>
      </c>
      <c r="D19" s="47">
        <v>0</v>
      </c>
    </row>
    <row r="20" spans="1:4" ht="12.75">
      <c r="A20" s="69"/>
      <c r="B20" s="67"/>
      <c r="C20" s="11" t="s">
        <v>36</v>
      </c>
      <c r="D20" s="47">
        <v>0</v>
      </c>
    </row>
    <row r="21" spans="1:4" ht="12.75">
      <c r="A21" s="68" t="s">
        <v>47</v>
      </c>
      <c r="B21" s="66" t="s">
        <v>46</v>
      </c>
      <c r="C21" s="12" t="s">
        <v>37</v>
      </c>
      <c r="D21" s="47">
        <v>24</v>
      </c>
    </row>
    <row r="22" spans="1:4" ht="12.75">
      <c r="A22" s="69"/>
      <c r="B22" s="67"/>
      <c r="C22" s="11" t="s">
        <v>36</v>
      </c>
      <c r="D22" s="47">
        <v>24</v>
      </c>
    </row>
    <row r="23" spans="1:4" ht="12.75">
      <c r="A23" s="68" t="s">
        <v>45</v>
      </c>
      <c r="B23" s="72" t="s">
        <v>44</v>
      </c>
      <c r="C23" s="12" t="s">
        <v>37</v>
      </c>
      <c r="D23" s="47">
        <v>0</v>
      </c>
    </row>
    <row r="24" spans="1:4" ht="12.75">
      <c r="A24" s="69"/>
      <c r="B24" s="73"/>
      <c r="C24" s="11" t="s">
        <v>36</v>
      </c>
      <c r="D24" s="47">
        <v>0</v>
      </c>
    </row>
    <row r="25" spans="1:4" ht="12.75">
      <c r="A25" s="68" t="s">
        <v>43</v>
      </c>
      <c r="B25" s="66" t="s">
        <v>41</v>
      </c>
      <c r="C25" s="12" t="s">
        <v>37</v>
      </c>
      <c r="D25" s="47">
        <v>67057</v>
      </c>
    </row>
    <row r="26" spans="1:4" ht="12.75">
      <c r="A26" s="69"/>
      <c r="B26" s="67"/>
      <c r="C26" s="11" t="s">
        <v>36</v>
      </c>
      <c r="D26" s="47">
        <v>67057</v>
      </c>
    </row>
    <row r="27" spans="1:4" ht="12.75">
      <c r="A27" s="68" t="s">
        <v>42</v>
      </c>
      <c r="B27" s="72" t="s">
        <v>172</v>
      </c>
      <c r="C27" s="12" t="s">
        <v>37</v>
      </c>
      <c r="D27" s="49">
        <f>5509000/67057/4</f>
        <v>20.53849709948253</v>
      </c>
    </row>
    <row r="28" spans="1:4" ht="12.75">
      <c r="A28" s="69"/>
      <c r="B28" s="73"/>
      <c r="C28" s="11" t="s">
        <v>36</v>
      </c>
      <c r="D28" s="49">
        <f>1126438/67057</f>
        <v>16.798216442727828</v>
      </c>
    </row>
    <row r="29" spans="1:4" ht="12.75">
      <c r="A29" s="68" t="s">
        <v>40</v>
      </c>
      <c r="B29" s="66" t="s">
        <v>191</v>
      </c>
      <c r="C29" s="12" t="s">
        <v>37</v>
      </c>
      <c r="D29" s="47">
        <v>1</v>
      </c>
    </row>
    <row r="30" spans="1:4" ht="12.75">
      <c r="A30" s="69"/>
      <c r="B30" s="67"/>
      <c r="C30" s="11" t="s">
        <v>36</v>
      </c>
      <c r="D30" s="50">
        <f>305/113.1</f>
        <v>2.6967285587975245</v>
      </c>
    </row>
    <row r="31" spans="1:4" ht="12.75">
      <c r="A31" s="68" t="s">
        <v>39</v>
      </c>
      <c r="B31" s="66" t="s">
        <v>38</v>
      </c>
      <c r="C31" s="12" t="s">
        <v>37</v>
      </c>
      <c r="D31" s="49">
        <f>12376/97</f>
        <v>127.58762886597938</v>
      </c>
    </row>
    <row r="32" spans="1:4" ht="12.75">
      <c r="A32" s="69"/>
      <c r="B32" s="67"/>
      <c r="C32" s="11" t="s">
        <v>36</v>
      </c>
      <c r="D32" s="49">
        <f>10995/97</f>
        <v>113.35051546391753</v>
      </c>
    </row>
  </sheetData>
  <mergeCells count="32">
    <mergeCell ref="A1:D1"/>
    <mergeCell ref="A2:D2"/>
    <mergeCell ref="B3:C3"/>
    <mergeCell ref="B4:C4"/>
    <mergeCell ref="B5:C5"/>
    <mergeCell ref="B12:C12"/>
    <mergeCell ref="B13:C13"/>
    <mergeCell ref="B6:C6"/>
    <mergeCell ref="B7:C7"/>
    <mergeCell ref="B8:C8"/>
    <mergeCell ref="B9:C9"/>
    <mergeCell ref="B10:C10"/>
    <mergeCell ref="B11:C11"/>
    <mergeCell ref="B14:C14"/>
    <mergeCell ref="B15:C15"/>
    <mergeCell ref="A17:A18"/>
    <mergeCell ref="A19:A20"/>
    <mergeCell ref="A21:A22"/>
    <mergeCell ref="B31:B32"/>
    <mergeCell ref="A31:A32"/>
    <mergeCell ref="B16:C16"/>
    <mergeCell ref="B17:B18"/>
    <mergeCell ref="B19:B20"/>
    <mergeCell ref="B21:B22"/>
    <mergeCell ref="B23:B24"/>
    <mergeCell ref="B25:B26"/>
    <mergeCell ref="A29:A30"/>
    <mergeCell ref="B27:B28"/>
    <mergeCell ref="A23:A24"/>
    <mergeCell ref="A25:A26"/>
    <mergeCell ref="A27:A28"/>
    <mergeCell ref="B29:B3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40">
      <selection activeCell="F42" sqref="F42"/>
    </sheetView>
  </sheetViews>
  <sheetFormatPr defaultColWidth="9.140625" defaultRowHeight="12.75"/>
  <cols>
    <col min="1" max="1" width="9.00390625" style="9" customWidth="1"/>
    <col min="2" max="2" width="41.8515625" style="9" customWidth="1"/>
    <col min="3" max="3" width="11.57421875" style="9" customWidth="1"/>
    <col min="4" max="4" width="23.421875" style="55" customWidth="1"/>
    <col min="5" max="16384" width="9.140625" style="9" customWidth="1"/>
  </cols>
  <sheetData>
    <row r="1" spans="1:4" ht="42" customHeight="1">
      <c r="A1" s="88" t="s">
        <v>164</v>
      </c>
      <c r="B1" s="89"/>
      <c r="C1" s="89"/>
      <c r="D1" s="89"/>
    </row>
    <row r="3" spans="1:4" ht="25.5">
      <c r="A3" s="27" t="s">
        <v>163</v>
      </c>
      <c r="B3" s="26" t="s">
        <v>74</v>
      </c>
      <c r="C3" s="25" t="s">
        <v>162</v>
      </c>
      <c r="D3" s="48" t="s">
        <v>73</v>
      </c>
    </row>
    <row r="4" spans="1:4" ht="51">
      <c r="A4" s="18">
        <v>1</v>
      </c>
      <c r="B4" s="24" t="s">
        <v>161</v>
      </c>
      <c r="C4" s="14" t="s">
        <v>52</v>
      </c>
      <c r="D4" s="52" t="s">
        <v>171</v>
      </c>
    </row>
    <row r="5" spans="1:4" ht="12.75">
      <c r="A5" s="16">
        <v>2</v>
      </c>
      <c r="B5" s="15" t="s">
        <v>160</v>
      </c>
      <c r="C5" s="11" t="s">
        <v>84</v>
      </c>
      <c r="D5" s="47">
        <v>8189.21</v>
      </c>
    </row>
    <row r="6" spans="1:4" ht="38.25">
      <c r="A6" s="18">
        <v>3</v>
      </c>
      <c r="B6" s="17" t="s">
        <v>159</v>
      </c>
      <c r="C6" s="14" t="s">
        <v>84</v>
      </c>
      <c r="D6" s="47">
        <f>D8+D11+D21+D22+D23+D25+D28+D31+D39</f>
        <v>10995.12</v>
      </c>
    </row>
    <row r="7" spans="1:4" ht="25.5">
      <c r="A7" s="16" t="s">
        <v>158</v>
      </c>
      <c r="B7" s="17" t="s">
        <v>173</v>
      </c>
      <c r="C7" s="11" t="s">
        <v>84</v>
      </c>
      <c r="D7" s="47">
        <v>0</v>
      </c>
    </row>
    <row r="8" spans="1:4" ht="51">
      <c r="A8" s="18" t="s">
        <v>157</v>
      </c>
      <c r="B8" s="19" t="s">
        <v>156</v>
      </c>
      <c r="C8" s="14" t="s">
        <v>84</v>
      </c>
      <c r="D8" s="47">
        <v>1373.78</v>
      </c>
    </row>
    <row r="9" spans="1:4" ht="25.5">
      <c r="A9" s="18" t="s">
        <v>155</v>
      </c>
      <c r="B9" s="20" t="s">
        <v>154</v>
      </c>
      <c r="C9" s="14" t="s">
        <v>153</v>
      </c>
      <c r="D9" s="49">
        <f>D8/D10</f>
        <v>3.262073861949912</v>
      </c>
    </row>
    <row r="10" spans="1:4" ht="25.5">
      <c r="A10" s="18" t="s">
        <v>152</v>
      </c>
      <c r="B10" s="20" t="s">
        <v>151</v>
      </c>
      <c r="C10" s="14" t="s">
        <v>150</v>
      </c>
      <c r="D10" s="47">
        <f>358.647+62.49</f>
        <v>421.137</v>
      </c>
    </row>
    <row r="11" spans="1:4" ht="12.75">
      <c r="A11" s="16" t="s">
        <v>149</v>
      </c>
      <c r="B11" s="16" t="s">
        <v>148</v>
      </c>
      <c r="C11" s="11" t="s">
        <v>84</v>
      </c>
      <c r="D11" s="47">
        <v>82.51</v>
      </c>
    </row>
    <row r="12" spans="1:4" ht="25.5">
      <c r="A12" s="18" t="s">
        <v>147</v>
      </c>
      <c r="B12" s="20" t="s">
        <v>146</v>
      </c>
      <c r="C12" s="14" t="s">
        <v>129</v>
      </c>
      <c r="D12" s="49">
        <f>SUM(D13:D20)</f>
        <v>2.7503333333333333</v>
      </c>
    </row>
    <row r="13" spans="1:4" ht="12.75">
      <c r="A13" s="16" t="s">
        <v>145</v>
      </c>
      <c r="B13" s="23" t="s">
        <v>144</v>
      </c>
      <c r="C13" s="11" t="s">
        <v>129</v>
      </c>
      <c r="D13" s="49">
        <f>D11/30</f>
        <v>2.7503333333333333</v>
      </c>
    </row>
    <row r="14" spans="1:4" ht="12.75">
      <c r="A14" s="16" t="s">
        <v>143</v>
      </c>
      <c r="B14" s="23" t="s">
        <v>142</v>
      </c>
      <c r="C14" s="11" t="s">
        <v>129</v>
      </c>
      <c r="D14" s="47">
        <v>0</v>
      </c>
    </row>
    <row r="15" spans="1:4" ht="12.75">
      <c r="A15" s="16" t="s">
        <v>141</v>
      </c>
      <c r="B15" s="23" t="s">
        <v>140</v>
      </c>
      <c r="C15" s="11" t="s">
        <v>129</v>
      </c>
      <c r="D15" s="47">
        <v>0</v>
      </c>
    </row>
    <row r="16" spans="1:4" ht="12.75">
      <c r="A16" s="16" t="s">
        <v>139</v>
      </c>
      <c r="B16" s="23" t="s">
        <v>138</v>
      </c>
      <c r="C16" s="11" t="s">
        <v>129</v>
      </c>
      <c r="D16" s="47">
        <v>0</v>
      </c>
    </row>
    <row r="17" spans="1:4" ht="12.75">
      <c r="A17" s="16" t="s">
        <v>137</v>
      </c>
      <c r="B17" s="23" t="s">
        <v>136</v>
      </c>
      <c r="C17" s="11" t="s">
        <v>129</v>
      </c>
      <c r="D17" s="47">
        <v>0</v>
      </c>
    </row>
    <row r="18" spans="1:4" ht="12.75">
      <c r="A18" s="16" t="s">
        <v>135</v>
      </c>
      <c r="B18" s="23" t="s">
        <v>134</v>
      </c>
      <c r="C18" s="11" t="s">
        <v>129</v>
      </c>
      <c r="D18" s="47">
        <v>0</v>
      </c>
    </row>
    <row r="19" spans="1:4" ht="12.75">
      <c r="A19" s="16" t="s">
        <v>133</v>
      </c>
      <c r="B19" s="23" t="s">
        <v>132</v>
      </c>
      <c r="C19" s="11" t="s">
        <v>129</v>
      </c>
      <c r="D19" s="47">
        <v>0</v>
      </c>
    </row>
    <row r="20" spans="1:4" ht="12.75">
      <c r="A20" s="16" t="s">
        <v>131</v>
      </c>
      <c r="B20" s="23" t="s">
        <v>130</v>
      </c>
      <c r="C20" s="11" t="s">
        <v>129</v>
      </c>
      <c r="D20" s="47">
        <v>0</v>
      </c>
    </row>
    <row r="21" spans="1:4" ht="12.75">
      <c r="A21" s="16" t="s">
        <v>128</v>
      </c>
      <c r="B21" s="16" t="s">
        <v>127</v>
      </c>
      <c r="C21" s="11" t="s">
        <v>84</v>
      </c>
      <c r="D21" s="47">
        <v>2140.85</v>
      </c>
    </row>
    <row r="22" spans="1:4" ht="25.5">
      <c r="A22" s="18" t="s">
        <v>126</v>
      </c>
      <c r="B22" s="19" t="s">
        <v>125</v>
      </c>
      <c r="C22" s="14" t="s">
        <v>84</v>
      </c>
      <c r="D22" s="47">
        <v>648.13</v>
      </c>
    </row>
    <row r="23" spans="1:4" ht="25.5">
      <c r="A23" s="18" t="s">
        <v>124</v>
      </c>
      <c r="B23" s="19" t="s">
        <v>123</v>
      </c>
      <c r="C23" s="14" t="s">
        <v>84</v>
      </c>
      <c r="D23" s="47">
        <v>568.95</v>
      </c>
    </row>
    <row r="24" spans="1:4" ht="25.5">
      <c r="A24" s="18" t="s">
        <v>122</v>
      </c>
      <c r="B24" s="19" t="s">
        <v>121</v>
      </c>
      <c r="C24" s="14" t="s">
        <v>84</v>
      </c>
      <c r="D24" s="47">
        <v>0</v>
      </c>
    </row>
    <row r="25" spans="1:4" ht="12.75">
      <c r="A25" s="16" t="s">
        <v>120</v>
      </c>
      <c r="B25" s="16" t="s">
        <v>119</v>
      </c>
      <c r="C25" s="11" t="s">
        <v>84</v>
      </c>
      <c r="D25" s="47">
        <v>429.02</v>
      </c>
    </row>
    <row r="26" spans="1:4" ht="12.75">
      <c r="A26" s="16" t="s">
        <v>118</v>
      </c>
      <c r="B26" s="23" t="s">
        <v>113</v>
      </c>
      <c r="C26" s="11" t="s">
        <v>84</v>
      </c>
      <c r="D26" s="47">
        <v>326.31</v>
      </c>
    </row>
    <row r="27" spans="1:4" ht="12.75">
      <c r="A27" s="16" t="s">
        <v>117</v>
      </c>
      <c r="B27" s="23" t="s">
        <v>111</v>
      </c>
      <c r="C27" s="11" t="s">
        <v>84</v>
      </c>
      <c r="D27" s="47">
        <v>98.81</v>
      </c>
    </row>
    <row r="28" spans="1:4" ht="25.5">
      <c r="A28" s="18" t="s">
        <v>116</v>
      </c>
      <c r="B28" s="19" t="s">
        <v>115</v>
      </c>
      <c r="C28" s="14" t="s">
        <v>84</v>
      </c>
      <c r="D28" s="47">
        <v>1368.25</v>
      </c>
    </row>
    <row r="29" spans="1:4" ht="12.75">
      <c r="A29" s="16" t="s">
        <v>114</v>
      </c>
      <c r="B29" s="23" t="s">
        <v>113</v>
      </c>
      <c r="C29" s="11" t="s">
        <v>84</v>
      </c>
      <c r="D29" s="47">
        <v>810.27</v>
      </c>
    </row>
    <row r="30" spans="1:4" ht="12.75">
      <c r="A30" s="16" t="s">
        <v>112</v>
      </c>
      <c r="B30" s="23" t="s">
        <v>111</v>
      </c>
      <c r="C30" s="11" t="s">
        <v>84</v>
      </c>
      <c r="D30" s="49">
        <v>244.86</v>
      </c>
    </row>
    <row r="31" spans="1:4" ht="38.25">
      <c r="A31" s="18" t="s">
        <v>110</v>
      </c>
      <c r="B31" s="19" t="s">
        <v>109</v>
      </c>
      <c r="C31" s="14" t="s">
        <v>84</v>
      </c>
      <c r="D31" s="47">
        <f>1.56+4087.22-53.09</f>
        <v>4035.6899999999996</v>
      </c>
    </row>
    <row r="32" spans="1:4" ht="12.75">
      <c r="A32" s="16" t="s">
        <v>108</v>
      </c>
      <c r="B32" s="23" t="s">
        <v>107</v>
      </c>
      <c r="C32" s="11" t="s">
        <v>106</v>
      </c>
      <c r="D32" s="47">
        <v>0</v>
      </c>
    </row>
    <row r="33" spans="1:4" ht="12.75">
      <c r="A33" s="16" t="s">
        <v>105</v>
      </c>
      <c r="B33" s="23" t="s">
        <v>104</v>
      </c>
      <c r="C33" s="11" t="s">
        <v>84</v>
      </c>
      <c r="D33" s="47">
        <f>D31-D34-D37</f>
        <v>3014.7999999999993</v>
      </c>
    </row>
    <row r="34" spans="1:4" ht="12.75">
      <c r="A34" s="16" t="s">
        <v>103</v>
      </c>
      <c r="B34" s="23" t="s">
        <v>102</v>
      </c>
      <c r="C34" s="11" t="s">
        <v>84</v>
      </c>
      <c r="D34" s="47">
        <v>783.61</v>
      </c>
    </row>
    <row r="35" spans="1:4" ht="38.25">
      <c r="A35" s="18" t="s">
        <v>101</v>
      </c>
      <c r="B35" s="20" t="s">
        <v>100</v>
      </c>
      <c r="C35" s="14" t="s">
        <v>84</v>
      </c>
      <c r="D35" s="53">
        <f>D34/D36/3</f>
        <v>20.0925641025641</v>
      </c>
    </row>
    <row r="36" spans="1:4" ht="25.5">
      <c r="A36" s="18" t="s">
        <v>99</v>
      </c>
      <c r="B36" s="20" t="s">
        <v>98</v>
      </c>
      <c r="C36" s="14" t="s">
        <v>80</v>
      </c>
      <c r="D36" s="47">
        <f>13</f>
        <v>13</v>
      </c>
    </row>
    <row r="37" spans="1:4" ht="25.5">
      <c r="A37" s="18" t="s">
        <v>97</v>
      </c>
      <c r="B37" s="20" t="s">
        <v>96</v>
      </c>
      <c r="C37" s="14" t="s">
        <v>84</v>
      </c>
      <c r="D37" s="47">
        <v>237.28</v>
      </c>
    </row>
    <row r="38" spans="1:4" ht="63.75">
      <c r="A38" s="18" t="s">
        <v>95</v>
      </c>
      <c r="B38" s="19" t="s">
        <v>94</v>
      </c>
      <c r="C38" s="14" t="s">
        <v>84</v>
      </c>
      <c r="D38" s="47">
        <v>0</v>
      </c>
    </row>
    <row r="39" spans="1:4" ht="12.75">
      <c r="A39" s="18" t="s">
        <v>93</v>
      </c>
      <c r="B39" s="18" t="s">
        <v>92</v>
      </c>
      <c r="C39" s="14" t="s">
        <v>84</v>
      </c>
      <c r="D39" s="47">
        <v>347.94</v>
      </c>
    </row>
    <row r="40" spans="1:4" ht="38.25">
      <c r="A40" s="16">
        <v>4</v>
      </c>
      <c r="B40" s="22" t="s">
        <v>174</v>
      </c>
      <c r="C40" s="21" t="s">
        <v>91</v>
      </c>
      <c r="D40" s="47">
        <f>D5</f>
        <v>8189.21</v>
      </c>
    </row>
    <row r="41" spans="1:4" ht="25.5">
      <c r="A41" s="18">
        <v>5</v>
      </c>
      <c r="B41" s="17" t="s">
        <v>90</v>
      </c>
      <c r="C41" s="14" t="s">
        <v>84</v>
      </c>
      <c r="D41" s="54">
        <f>D40-D6</f>
        <v>-2805.9100000000008</v>
      </c>
    </row>
    <row r="42" spans="1:4" ht="51">
      <c r="A42" s="18" t="s">
        <v>63</v>
      </c>
      <c r="B42" s="19" t="s">
        <v>89</v>
      </c>
      <c r="C42" s="14" t="s">
        <v>84</v>
      </c>
      <c r="D42" s="47">
        <v>0</v>
      </c>
    </row>
    <row r="43" spans="1:4" ht="12.75">
      <c r="A43" s="16">
        <v>6</v>
      </c>
      <c r="B43" s="15" t="s">
        <v>88</v>
      </c>
      <c r="C43" s="11" t="s">
        <v>84</v>
      </c>
      <c r="D43" s="47">
        <f>D44+D45-D46</f>
        <v>39645.3</v>
      </c>
    </row>
    <row r="44" spans="1:4" ht="25.5">
      <c r="A44" s="18" t="s">
        <v>59</v>
      </c>
      <c r="B44" s="20" t="s">
        <v>87</v>
      </c>
      <c r="C44" s="14" t="s">
        <v>84</v>
      </c>
      <c r="D44" s="47">
        <v>39357.8</v>
      </c>
    </row>
    <row r="45" spans="1:4" ht="25.5">
      <c r="A45" s="18" t="s">
        <v>57</v>
      </c>
      <c r="B45" s="20" t="s">
        <v>86</v>
      </c>
      <c r="C45" s="14" t="s">
        <v>84</v>
      </c>
      <c r="D45" s="47">
        <v>287.5</v>
      </c>
    </row>
    <row r="46" spans="1:4" ht="25.5">
      <c r="A46" s="18" t="s">
        <v>55</v>
      </c>
      <c r="B46" s="20" t="s">
        <v>85</v>
      </c>
      <c r="C46" s="14" t="s">
        <v>84</v>
      </c>
      <c r="D46" s="47">
        <v>0</v>
      </c>
    </row>
    <row r="47" spans="1:4" ht="25.5">
      <c r="A47" s="16">
        <v>7</v>
      </c>
      <c r="B47" s="22" t="s">
        <v>175</v>
      </c>
      <c r="C47" s="11" t="s">
        <v>79</v>
      </c>
      <c r="D47" s="47">
        <v>1126.44</v>
      </c>
    </row>
    <row r="48" spans="1:4" ht="38.25">
      <c r="A48" s="16">
        <v>8</v>
      </c>
      <c r="B48" s="22" t="s">
        <v>176</v>
      </c>
      <c r="C48" s="11" t="s">
        <v>79</v>
      </c>
      <c r="D48" s="47">
        <v>0</v>
      </c>
    </row>
    <row r="49" spans="1:4" ht="25.5">
      <c r="A49" s="16">
        <v>9</v>
      </c>
      <c r="B49" s="22" t="s">
        <v>181</v>
      </c>
      <c r="C49" s="11" t="s">
        <v>79</v>
      </c>
      <c r="D49" s="47">
        <f>D47</f>
        <v>1126.44</v>
      </c>
    </row>
    <row r="50" spans="1:4" ht="25.5">
      <c r="A50" s="16">
        <v>10</v>
      </c>
      <c r="B50" s="17" t="s">
        <v>177</v>
      </c>
      <c r="C50" s="14" t="s">
        <v>83</v>
      </c>
      <c r="D50" s="49">
        <v>111.1</v>
      </c>
    </row>
    <row r="51" spans="1:4" ht="25.5">
      <c r="A51" s="16">
        <v>11</v>
      </c>
      <c r="B51" s="17" t="s">
        <v>178</v>
      </c>
      <c r="C51" s="11" t="s">
        <v>82</v>
      </c>
      <c r="D51" s="49">
        <v>2</v>
      </c>
    </row>
    <row r="52" spans="1:4" ht="12.75">
      <c r="A52" s="16">
        <v>12</v>
      </c>
      <c r="B52" s="15" t="s">
        <v>179</v>
      </c>
      <c r="C52" s="11" t="s">
        <v>82</v>
      </c>
      <c r="D52" s="47">
        <v>4</v>
      </c>
    </row>
    <row r="53" spans="1:4" ht="12.75">
      <c r="A53" s="16">
        <v>13</v>
      </c>
      <c r="B53" s="15" t="s">
        <v>180</v>
      </c>
      <c r="C53" s="11" t="s">
        <v>82</v>
      </c>
      <c r="D53" s="47">
        <v>1</v>
      </c>
    </row>
    <row r="54" spans="1:4" ht="25.5">
      <c r="A54" s="16">
        <v>14</v>
      </c>
      <c r="B54" s="17" t="s">
        <v>81</v>
      </c>
      <c r="C54" s="14" t="s">
        <v>80</v>
      </c>
      <c r="D54" s="47">
        <v>97</v>
      </c>
    </row>
    <row r="55" spans="1:4" ht="12.75">
      <c r="A55" s="16">
        <v>15</v>
      </c>
      <c r="B55" s="15" t="s">
        <v>78</v>
      </c>
      <c r="C55" s="15"/>
      <c r="D55" s="47" t="s">
        <v>77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3">
      <selection activeCell="F7" sqref="F7"/>
    </sheetView>
  </sheetViews>
  <sheetFormatPr defaultColWidth="9.140625" defaultRowHeight="12.75"/>
  <cols>
    <col min="1" max="1" width="9.140625" style="5" customWidth="1"/>
    <col min="2" max="2" width="59.8515625" style="28" customWidth="1"/>
    <col min="3" max="3" width="21.8515625" style="44" customWidth="1"/>
    <col min="4" max="16384" width="9.140625" style="28" customWidth="1"/>
  </cols>
  <sheetData>
    <row r="1" spans="1:3" ht="30" customHeight="1">
      <c r="A1" s="90" t="s">
        <v>166</v>
      </c>
      <c r="B1" s="91"/>
      <c r="C1" s="91"/>
    </row>
    <row r="4" spans="1:3" ht="12.75">
      <c r="A4" s="35" t="s">
        <v>163</v>
      </c>
      <c r="B4" s="34" t="s">
        <v>74</v>
      </c>
      <c r="C4" s="40" t="s">
        <v>73</v>
      </c>
    </row>
    <row r="5" spans="1:3" ht="12.75">
      <c r="A5" s="1">
        <v>1</v>
      </c>
      <c r="B5" s="32" t="s">
        <v>191</v>
      </c>
      <c r="C5" s="41">
        <v>0.5</v>
      </c>
    </row>
    <row r="6" spans="1:3" ht="25.5">
      <c r="A6" s="1">
        <v>2</v>
      </c>
      <c r="B6" s="32" t="s">
        <v>182</v>
      </c>
      <c r="C6" s="42">
        <f>SUM(C7:C13)</f>
        <v>102</v>
      </c>
    </row>
    <row r="7" spans="1:3" ht="12.75">
      <c r="A7" s="39" t="s">
        <v>165</v>
      </c>
      <c r="B7" s="31" t="s">
        <v>183</v>
      </c>
      <c r="C7" s="43">
        <v>45</v>
      </c>
    </row>
    <row r="8" spans="1:3" ht="12.75">
      <c r="A8" s="39" t="s">
        <v>192</v>
      </c>
      <c r="B8" s="31" t="s">
        <v>184</v>
      </c>
      <c r="C8" s="43">
        <v>7</v>
      </c>
    </row>
    <row r="9" spans="1:3" ht="12.75">
      <c r="A9" s="39" t="s">
        <v>193</v>
      </c>
      <c r="B9" s="31" t="s">
        <v>185</v>
      </c>
      <c r="C9" s="43">
        <v>8</v>
      </c>
    </row>
    <row r="10" spans="1:3" ht="12.75">
      <c r="A10" s="39" t="s">
        <v>194</v>
      </c>
      <c r="B10" s="31" t="s">
        <v>186</v>
      </c>
      <c r="C10" s="43">
        <v>8</v>
      </c>
    </row>
    <row r="11" spans="1:3" ht="12.75">
      <c r="A11" s="39" t="s">
        <v>195</v>
      </c>
      <c r="B11" s="31" t="s">
        <v>190</v>
      </c>
      <c r="C11" s="43">
        <v>8</v>
      </c>
    </row>
    <row r="12" spans="1:3" ht="12.75">
      <c r="A12" s="39" t="s">
        <v>196</v>
      </c>
      <c r="B12" s="31" t="s">
        <v>187</v>
      </c>
      <c r="C12" s="43">
        <v>3</v>
      </c>
    </row>
    <row r="13" spans="1:3" ht="12.75">
      <c r="A13" s="39" t="s">
        <v>197</v>
      </c>
      <c r="B13" s="31" t="s">
        <v>188</v>
      </c>
      <c r="C13" s="43">
        <v>23</v>
      </c>
    </row>
    <row r="14" spans="1:3" ht="63.75">
      <c r="A14" s="1">
        <v>3</v>
      </c>
      <c r="B14" s="32" t="s">
        <v>189</v>
      </c>
      <c r="C14" s="42">
        <f>SUM(C15:C21)</f>
        <v>65</v>
      </c>
    </row>
    <row r="15" spans="1:3" ht="12.75">
      <c r="A15" s="39" t="s">
        <v>158</v>
      </c>
      <c r="B15" s="31" t="s">
        <v>183</v>
      </c>
      <c r="C15" s="43">
        <v>33</v>
      </c>
    </row>
    <row r="16" spans="1:3" ht="12.75">
      <c r="A16" s="39" t="s">
        <v>157</v>
      </c>
      <c r="B16" s="31" t="s">
        <v>184</v>
      </c>
      <c r="C16" s="43">
        <v>7</v>
      </c>
    </row>
    <row r="17" spans="1:3" ht="12.75">
      <c r="A17" s="39" t="s">
        <v>149</v>
      </c>
      <c r="B17" s="31" t="s">
        <v>185</v>
      </c>
      <c r="C17" s="43">
        <v>8</v>
      </c>
    </row>
    <row r="18" spans="1:3" ht="12.75">
      <c r="A18" s="39" t="s">
        <v>128</v>
      </c>
      <c r="B18" s="31" t="s">
        <v>186</v>
      </c>
      <c r="C18" s="43">
        <v>0</v>
      </c>
    </row>
    <row r="19" spans="1:3" ht="12.75">
      <c r="A19" s="39" t="s">
        <v>126</v>
      </c>
      <c r="B19" s="31" t="s">
        <v>190</v>
      </c>
      <c r="C19" s="43">
        <v>8</v>
      </c>
    </row>
    <row r="20" spans="1:3" ht="12.75">
      <c r="A20" s="39" t="s">
        <v>124</v>
      </c>
      <c r="B20" s="31" t="s">
        <v>187</v>
      </c>
      <c r="C20" s="43">
        <f>0+0</f>
        <v>0</v>
      </c>
    </row>
    <row r="21" spans="1:3" ht="12.75">
      <c r="A21" s="39" t="s">
        <v>122</v>
      </c>
      <c r="B21" s="31" t="s">
        <v>188</v>
      </c>
      <c r="C21" s="43">
        <v>9</v>
      </c>
    </row>
    <row r="22" spans="1:3" ht="12.75">
      <c r="A22" s="3">
        <v>4</v>
      </c>
      <c r="B22" s="38" t="s">
        <v>78</v>
      </c>
      <c r="C22" s="42" t="s">
        <v>77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9" sqref="C9"/>
    </sheetView>
  </sheetViews>
  <sheetFormatPr defaultColWidth="9.140625" defaultRowHeight="12.75"/>
  <cols>
    <col min="1" max="1" width="7.421875" style="36" customWidth="1"/>
    <col min="2" max="2" width="66.28125" style="28" customWidth="1"/>
    <col min="3" max="3" width="21.8515625" style="44" customWidth="1"/>
    <col min="4" max="16384" width="9.140625" style="28" customWidth="1"/>
  </cols>
  <sheetData>
    <row r="1" spans="1:3" ht="57" customHeight="1">
      <c r="A1" s="92" t="s">
        <v>167</v>
      </c>
      <c r="B1" s="60"/>
      <c r="C1" s="60"/>
    </row>
    <row r="3" spans="1:3" ht="12.75">
      <c r="A3" s="33" t="s">
        <v>168</v>
      </c>
      <c r="B3" s="33" t="s">
        <v>74</v>
      </c>
      <c r="C3" s="40" t="s">
        <v>73</v>
      </c>
    </row>
    <row r="4" spans="1:3" ht="25.5">
      <c r="A4" s="1">
        <v>1</v>
      </c>
      <c r="B4" s="32" t="s">
        <v>198</v>
      </c>
      <c r="C4" s="42">
        <f>25+16</f>
        <v>41</v>
      </c>
    </row>
    <row r="5" spans="1:3" ht="25.5">
      <c r="A5" s="1">
        <v>2</v>
      </c>
      <c r="B5" s="32" t="s">
        <v>199</v>
      </c>
      <c r="C5" s="42">
        <v>41</v>
      </c>
    </row>
    <row r="6" spans="1:3" ht="25.5">
      <c r="A6" s="1">
        <v>3</v>
      </c>
      <c r="B6" s="32" t="s">
        <v>200</v>
      </c>
      <c r="C6" s="42">
        <v>41</v>
      </c>
    </row>
    <row r="7" spans="1:3" ht="38.25">
      <c r="A7" s="1">
        <v>4</v>
      </c>
      <c r="B7" s="32" t="s">
        <v>201</v>
      </c>
      <c r="C7" s="42">
        <v>0</v>
      </c>
    </row>
    <row r="8" spans="1:3" ht="25.5">
      <c r="A8" s="1">
        <v>5</v>
      </c>
      <c r="B8" s="32" t="s">
        <v>202</v>
      </c>
      <c r="C8" s="42">
        <v>41.87</v>
      </c>
    </row>
    <row r="9" spans="1:3" ht="12.75">
      <c r="A9" s="29">
        <v>6</v>
      </c>
      <c r="B9" s="30" t="s">
        <v>169</v>
      </c>
      <c r="C9" s="42">
        <v>41</v>
      </c>
    </row>
  </sheetData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2014-03-21T07:31:36Z</cp:lastPrinted>
  <dcterms:created xsi:type="dcterms:W3CDTF">2013-04-30T06:13:15Z</dcterms:created>
  <dcterms:modified xsi:type="dcterms:W3CDTF">2014-04-16T07:11:02Z</dcterms:modified>
  <cp:category/>
  <cp:version/>
  <cp:contentType/>
  <cp:contentStatus/>
</cp:coreProperties>
</file>